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firstSheet="3" activeTab="15"/>
  </bookViews>
  <sheets>
    <sheet name="dochody" sheetId="1" r:id="rId1"/>
    <sheet name="wydatki" sheetId="2" r:id="rId2"/>
    <sheet name="wyd.bieżące" sheetId="3" r:id="rId3"/>
    <sheet name="wyd.majątk." sheetId="4" r:id="rId4"/>
    <sheet name="przychody" sheetId="5" r:id="rId5"/>
    <sheet name="doch.zlec." sheetId="6" r:id="rId6"/>
    <sheet name="wyd.zlec." sheetId="7" r:id="rId7"/>
    <sheet name="wyd.-poroz." sheetId="8" r:id="rId8"/>
    <sheet name="alkohole" sheetId="9" r:id="rId9"/>
    <sheet name="narkotyki" sheetId="10" r:id="rId10"/>
    <sheet name="Biblioteka" sheetId="11" r:id="rId11"/>
    <sheet name="FOŚ" sheetId="12" r:id="rId12"/>
    <sheet name="inwest-2010" sheetId="13" r:id="rId13"/>
    <sheet name="inwest-wielol." sheetId="14" r:id="rId14"/>
    <sheet name="unijne" sheetId="15" r:id="rId15"/>
    <sheet name="prognoza" sheetId="16" r:id="rId16"/>
    <sheet name="Arkusz1" sheetId="17" r:id="rId17"/>
  </sheets>
  <definedNames>
    <definedName name="_xlnm.Print_Area" localSheetId="1">'wydatki'!$A$3:$F$78</definedName>
  </definedNames>
  <calcPr fullCalcOnLoad="1"/>
</workbook>
</file>

<file path=xl/sharedStrings.xml><?xml version="1.0" encoding="utf-8"?>
<sst xmlns="http://schemas.openxmlformats.org/spreadsheetml/2006/main" count="803" uniqueCount="436">
  <si>
    <t>Dział</t>
  </si>
  <si>
    <t>Planowane dochody na 2010 r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</si>
  <si>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</si>
  <si>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</si>
  <si>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</si>
  <si>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</si>
  <si>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</si>
  <si>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DOCHODY</t>
  </si>
  <si>
    <t>Rozdział</t>
  </si>
  <si>
    <t>Planowane wydatki na 2010 r</t>
  </si>
  <si>
    <t>majątkowe</t>
  </si>
  <si>
    <t>Nazwa działu i rozdziału</t>
  </si>
  <si>
    <t>w tym:</t>
  </si>
  <si>
    <t>Dotacje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</si>
  <si>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</si>
  <si>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</si>
  <si>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</si>
  <si>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</si>
  <si>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</si>
  <si>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</si>
  <si>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</si>
  <si>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</si>
  <si>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</si>
  <si>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</si>
  <si>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</si>
  <si>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</si>
  <si>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</si>
  <si>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</si>
  <si>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</si>
  <si>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Dochody ogółem</t>
  </si>
  <si>
    <t>Źródło dochodów*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</si>
  <si>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</si>
  <si>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</si>
  <si>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</si>
  <si>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 xml:space="preserve">                Załącznik nr 2 do uchwały budżetowej</t>
  </si>
  <si>
    <t xml:space="preserve">   Załącznik nr 1 do uchwały budżetowej</t>
  </si>
  <si>
    <t xml:space="preserve">     DOCHODY</t>
  </si>
  <si>
    <t xml:space="preserve">       Załącznik nr 2a do uchwały budżetowej</t>
  </si>
  <si>
    <t xml:space="preserve">                         Załącznik nr 2b do uchwały budżetowej</t>
  </si>
  <si>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</si>
  <si>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</si>
  <si>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</si>
  <si>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</si>
  <si>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</si>
  <si>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</si>
  <si>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</si>
  <si>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</si>
  <si>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</si>
  <si>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</si>
  <si>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Pożyczki</t>
  </si>
  <si>
    <t>Pożyczki na finansowanie zadań realizowanych
z udziałem środków pochodzących z budżetu UE</t>
  </si>
  <si>
    <t>4.</t>
  </si>
  <si>
    <t>Spłaty pożyczek udzielonych</t>
  </si>
  <si>
    <t>5.</t>
  </si>
  <si>
    <t>Prywatyzacja majątku jst</t>
  </si>
  <si>
    <t>6.</t>
  </si>
  <si>
    <t>Nadwyżka budżetu z lat ubiegłych</t>
  </si>
  <si>
    <t>7.</t>
  </si>
  <si>
    <t>Papiery wartościowe (obligacje)</t>
  </si>
  <si>
    <t>8.</t>
  </si>
  <si>
    <t>Inne źródła (wolne środki)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</si>
  <si>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</si>
  <si>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</si>
  <si>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</si>
  <si>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</si>
  <si>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Udzielone pożyczki</t>
  </si>
  <si>
    <t>Lokaty</t>
  </si>
  <si>
    <t>Wykup papierów wartościowych (obligacji)</t>
  </si>
  <si>
    <t>Rozchody z tytułu innych rozliczeń</t>
  </si>
  <si>
    <t>Przychody i rozchody budżetu w 2010 r.</t>
  </si>
  <si>
    <t>Uwaga: Zgodnie z art. 89 ust. 1 pkt 4 u.o.f.p. można zaciągać kredytu, pożyczki oraz emitować papiery wartościowe na wyprzedzające finansowanie działań finansowanych ze środków pochodzących z budżetu Unii Europejskiej. Przychody te powinny znaleźć odzwierciedlenie w załączniku unijnym.</t>
  </si>
  <si>
    <t>Dotacje
ogółem</t>
  </si>
  <si>
    <t>z tego:</t>
  </si>
  <si>
    <t>Nazwa zadania</t>
  </si>
  <si>
    <t>wydatki bieżące</t>
  </si>
  <si>
    <t>wydatki majątkowe</t>
  </si>
  <si>
    <t xml:space="preserve">Wydatki
ogółem
</t>
  </si>
  <si>
    <t>Zakres porozumienia lub umowy</t>
  </si>
  <si>
    <t xml:space="preserve">                                             Załącznik nr 6 do uchwały budżetowej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</si>
  <si>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</si>
  <si>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</si>
  <si>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</si>
  <si>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</si>
  <si>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</si>
  <si>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</si>
  <si>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</si>
  <si>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Dotacje podmiotowe w 2010 r.</t>
  </si>
  <si>
    <t>Nazwa instytucji</t>
  </si>
  <si>
    <t>Kwota dotacji</t>
  </si>
  <si>
    <t>Wyszczególnienie</t>
  </si>
  <si>
    <t>x</t>
  </si>
  <si>
    <t>III.</t>
  </si>
  <si>
    <t>Stan środków obrotowych na początek roku</t>
  </si>
  <si>
    <t>Przychody</t>
  </si>
  <si>
    <t>Stan środków obrotowych na koniec roku</t>
  </si>
  <si>
    <t>Zestawienie  przychodów i wydatków Gminnego Funduszu</t>
  </si>
  <si>
    <t>Ochrony Środowiska i Gospodarki Wodnej</t>
  </si>
  <si>
    <t>Wydatki bieżące</t>
  </si>
  <si>
    <t>Wydatki majątkowe</t>
  </si>
  <si>
    <t>IV.</t>
  </si>
  <si>
    <t xml:space="preserve">                                                                                            Załącznik nr 15 do uchwały budżetowej</t>
  </si>
  <si>
    <t>Plan na 2010 r.</t>
  </si>
  <si>
    <t>Wydatki na zadania inwestycyjne na 2010 rok nieobjęte wieloletnimi programami inwestycyjnymi</t>
  </si>
  <si>
    <t>Rozdz.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</si>
  <si>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</si>
  <si>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</si>
  <si>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</si>
  <si>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</si>
  <si>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</si>
  <si>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</si>
  <si>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</si>
  <si>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</si>
  <si>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</si>
  <si>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</si>
  <si>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</si>
  <si>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</si>
  <si>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</si>
  <si>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</si>
  <si>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</si>
  <si>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Nakłady poniesione</t>
  </si>
  <si>
    <t>2010 r.</t>
  </si>
  <si>
    <t>2011 r.</t>
  </si>
  <si>
    <t>środki pochodzące
 z innych  źródeł*</t>
  </si>
  <si>
    <t xml:space="preserve">                                                    Załącznik nr 18 do uchwały budżetowej</t>
  </si>
  <si>
    <t>Limity wydatków na wieloletnie programy inwestycyjne w latach 2010 - 2012</t>
  </si>
  <si>
    <t xml:space="preserve">    - ………………………... </t>
  </si>
  <si>
    <t xml:space="preserve">    - ………………………...</t>
  </si>
  <si>
    <t xml:space="preserve">Nazwa zadania inwestycyjnego
</t>
  </si>
  <si>
    <t>Okres realizacji (w latach)</t>
  </si>
  <si>
    <t>rok budżetowy 2010</t>
  </si>
  <si>
    <t>kredyty, pożyczki, papiery wartościowe</t>
  </si>
  <si>
    <t>2012 r.</t>
  </si>
  <si>
    <t>Projekt</t>
  </si>
  <si>
    <t>Kategoria interwencji funduszy strukturalnych</t>
  </si>
  <si>
    <t>Wydatki
w okresie realizacji Projektu (całkowita wartość Projektu)
(6+7)</t>
  </si>
  <si>
    <t>Środki
z budżetu krajowego</t>
  </si>
  <si>
    <t>Środki
z budżetu UE i inne art. 5 ust. 1 
pkt 2  i 3
 uofp</t>
  </si>
  <si>
    <t>Wydatki razem (9+13)</t>
  </si>
  <si>
    <t>Środki z budżetu krajowego**</t>
  </si>
  <si>
    <t>Środki z budżetu UE i inne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</si>
  <si>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</si>
  <si>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</si>
  <si>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</si>
  <si>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</si>
  <si>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</si>
  <si>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</si>
  <si>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 5 ust. 1 
pkt 2 
 uofp</t>
  </si>
  <si>
    <t>pożyczki i kredyty</t>
  </si>
  <si>
    <t>art. 5 
ust. 1 
pkt 3
 uofp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</si>
  <si>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</si>
  <si>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</si>
  <si>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</si>
  <si>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</si>
  <si>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</si>
  <si>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</si>
  <si>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</si>
  <si>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</si>
  <si>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</si>
  <si>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</si>
  <si>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</si>
  <si>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</si>
  <si>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</si>
  <si>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</si>
  <si>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</si>
  <si>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z tego: 2010 r.</t>
  </si>
  <si>
    <t>Wydatki* na programy i projekty finansowane z udziałem środków europejskich i innych środków pochodzących ze źródeł zagranicznych niepodlegających zwrotowi</t>
  </si>
  <si>
    <t>Prognoza</t>
  </si>
  <si>
    <t>Umorzenie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</si>
  <si>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</si>
  <si>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Zaciągnięte zobowiązania (bez zobowiązań określonych w 
art. 170 ust. 3) z tytułu:</t>
  </si>
  <si>
    <t>a</t>
  </si>
  <si>
    <t>pożyczek</t>
  </si>
  <si>
    <t>b</t>
  </si>
  <si>
    <t>kredytów</t>
  </si>
  <si>
    <t>c</t>
  </si>
  <si>
    <t>obligacji</t>
  </si>
  <si>
    <t>Planowane w roku budżetowym (bez zobowiązań określonych w art. 170 ust. 3):</t>
  </si>
  <si>
    <t>pożyczki</t>
  </si>
  <si>
    <t>kredyty,  w tym:</t>
  </si>
  <si>
    <t xml:space="preserve">   EBOiR</t>
  </si>
  <si>
    <t>Pożyczki, kredyty i obligacje (w związku z umową określoną w art. 170 ust. 3):</t>
  </si>
  <si>
    <t xml:space="preserve">Zaciągnięte zobowiązania  </t>
  </si>
  <si>
    <t>Planowane zobowiązania</t>
  </si>
  <si>
    <t>Obsługa długu (2.1+2.2+2.3)</t>
  </si>
  <si>
    <t>Spłata rat kapitałowych z wyłączeniem zobowiązań określonych w  art. 169 ust. 3</t>
  </si>
  <si>
    <t xml:space="preserve">kredytów i pożyczek </t>
  </si>
  <si>
    <t>wykup papierów wartościowych</t>
  </si>
  <si>
    <t>udzielonych poręczeń</t>
  </si>
  <si>
    <t>Spłata rat kapitałowych z tytułu zobowiązań określonych w art. 169 ust. 3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</si>
  <si>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</si>
  <si>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</si>
  <si>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</si>
  <si>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</si>
  <si>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</si>
  <si>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 xml:space="preserve">Relacje do dochodów (w %): </t>
  </si>
  <si>
    <t>6.1</t>
  </si>
  <si>
    <r>
      <t xml:space="preserve">długu </t>
    </r>
    <r>
      <rPr>
        <sz val="10"/>
        <rFont val="Arial"/>
        <family val="2"/>
      </rPr>
      <t>(art. 170 ust. 1)        ( 1-2.1.a-2.1.b-2.2):3</t>
    </r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</si>
  <si>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</si>
  <si>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</si>
  <si>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</si>
  <si>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</si>
  <si>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</si>
  <si>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</si>
  <si>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2010 i lata następne</t>
  </si>
  <si>
    <t>Kwota długu na dzień 31.12.2009</t>
  </si>
  <si>
    <t>Uwaga: wyszczególnione artykuły dotyczą ustawy z dnia 30 czerwca 2005 roku o finansach publicznych</t>
  </si>
  <si>
    <t>Nazwa zadania inwestycyjnego (w tym w ramach funduszu sołeckiego)</t>
  </si>
  <si>
    <t>Kwota 2010 r</t>
  </si>
  <si>
    <t>z tego :</t>
  </si>
  <si>
    <t>010</t>
  </si>
  <si>
    <t>Rozwój obszarów wiejskich</t>
  </si>
  <si>
    <t>Dochody z najmu i dzierżawy składników majątkowych Skarbu Państwa jednostek samorządu terytorialnego lub innych jednostek zaliczanych do sektora finansów publicznych oraz innych umów o podobnym charakterze</t>
  </si>
  <si>
    <t>020</t>
  </si>
  <si>
    <t>Wpływy z tytułu pomocy finansowej udzielanej między jednostkami samorządu terytorialnego na dofinansowanie własnych zadań inwestycyjnych i zakupów inwestycyjnych</t>
  </si>
  <si>
    <t xml:space="preserve"> </t>
  </si>
  <si>
    <t>Wpłaty z opłat za zarząd użytkowanie i użytkowanie wieczyste nieruchomościami</t>
  </si>
  <si>
    <t>Wpływy z tytułu odpłatnego nabycia prawa własności oraz prawa użytkowania wieczystego nieruchomości</t>
  </si>
  <si>
    <r>
      <rPr>
        <sz val="8"/>
        <rFont val="Arial CE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</si>
  <si>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Podatek od działalności gospodarczej osób fizycznych, opłacanych w formie karty podatkowej</t>
  </si>
  <si>
    <t>Podatek od nieruchomości osób prawnych</t>
  </si>
  <si>
    <t>Podatek rolny osób prawnych</t>
  </si>
  <si>
    <t>Podatek leśny osób prawnych</t>
  </si>
  <si>
    <t>Podatek od środków transportowych osób prawnych</t>
  </si>
  <si>
    <t>Podatek od czynności cywilnoprawnych</t>
  </si>
  <si>
    <t>Podatek od nieruchomości osób fizycznych</t>
  </si>
  <si>
    <t>Podatek rolny osób fizycznych</t>
  </si>
  <si>
    <t>Podatek od środków transportowych osób fizycznych</t>
  </si>
  <si>
    <t>Podatek od spadków i darowizn</t>
  </si>
  <si>
    <r>
      <rPr>
        <sz val="8"/>
        <rFont val="Arial CE"/>
        <family val="0"/>
      </rPr>
      <t>Podatek od czynności cywilno - prawnych</t>
    </r>
  </si>
  <si>
    <t>Odsetki od nieterminowych wpłat z tytułu podatków i opłat</t>
  </si>
  <si>
    <t>Wpływy z opłaty skarbowej</t>
  </si>
  <si>
    <t>Wpływy z opłat za wydawanie zezwoleń na sprzedaż alkoholu</t>
  </si>
  <si>
    <t>Wpis do ewidencji działności gospodarczej</t>
  </si>
  <si>
    <t>Udziały gmin w podatkach stanowiących dochód budżetu państwa-podatek dochodowy od osób prawnych</t>
  </si>
  <si>
    <t>Udziały gmin w podatkach stanowiących dochód budżetu państwa-podatek dochodowy od osób fizycznych</t>
  </si>
  <si>
    <t>Część oświatowa subwencji ogólnej dla jednostek samorządu terytorialnego</t>
  </si>
  <si>
    <t>Część wyrównawcza subwencji ogólnej dla gmin</t>
  </si>
  <si>
    <t>Pozostałe odsetki</t>
  </si>
  <si>
    <t>Wpływy z usług</t>
  </si>
  <si>
    <t>Składki na ubezpieczenie zdrowotne opłacane za osoby pobierające niektóre świadczenia z pomocy społecznej oraz niektóre świadczenia rodzinne</t>
  </si>
  <si>
    <t>Zasiłki i pomoc w naturze oraz składki na ubezpieczenie emerytalne i rentowe</t>
  </si>
  <si>
    <t>Ośrodki pomocy społecznej</t>
  </si>
  <si>
    <t xml:space="preserve">Usługi opiekuńcze i specjalistyczne, usługi opiekuńcze  </t>
  </si>
  <si>
    <t>Świadczenia rodzinne, zaliczka alimentacyjna oraz skladki na ubezpieczenia emerytalne i rentowe z ubezpieczenia społecznego - dotacje celowe otrzymane z budżetu państwa na realizację zadań bieżących z zakresy administracji rządowej oraz innych zadań zleconych gminie (związkom gmin)</t>
  </si>
  <si>
    <t>Składki na ubezpieczenie zdrowotne- Dotacje celowe otrzymane z budżetu państwa na realizację zadań bieżących z zakresu administacji rządowej oraz innych zadań zleconych gminie (związkom gmin) ustawami</t>
  </si>
  <si>
    <t>Składki na ubezpieczenie zdrowotne- Dotacje celowe otrzymane z budżetu państwa na realizację zadań bieżących gmin (związkom gmin)</t>
  </si>
  <si>
    <t>Zasiłki i pomoc w naturze - Dotacje celowe otrzymane z budżetu państwa na realizację zadań bieżących gmin (związkom gmin)</t>
  </si>
  <si>
    <t>Ośrodki pomocy społecznej - Dotacje celowe otrzymane z budżetu państwa na realizację zadań bieżących gmin (związkom gmin)</t>
  </si>
  <si>
    <t>Zasiłki stałe - Dotacje celowe otrzymane z budżetu państwa na realizację zadań bieżących gmin (związkom gmin)</t>
  </si>
  <si>
    <t>Usługi opiekuńcze i specjalistyczne - Dotacje celowe otrzymane z budżetu państwa na realizację zadań bieżących z zakresy administracji rządowej oraz innych zadań zleconych gminie (związkom gmin)</t>
  </si>
  <si>
    <t>01010</t>
  </si>
  <si>
    <t>Izby rolnicze</t>
  </si>
  <si>
    <t>01030</t>
  </si>
  <si>
    <t>01038</t>
  </si>
  <si>
    <t>Leśnictwo</t>
  </si>
  <si>
    <t xml:space="preserve">020 </t>
  </si>
  <si>
    <t xml:space="preserve">02095 </t>
  </si>
  <si>
    <t>Przetwórstwo przemysłowe</t>
  </si>
  <si>
    <t>Transport i łączność</t>
  </si>
  <si>
    <t>Rolnictwo i łowiectwo</t>
  </si>
  <si>
    <t>Pozostała działalność</t>
  </si>
  <si>
    <t>Drogi publiczne gminne</t>
  </si>
  <si>
    <t>Rozwój przedsiębiorczości</t>
  </si>
  <si>
    <t>Gospodarka mieszkaniowa</t>
  </si>
  <si>
    <t>Gospodarka gruntami i nieruchomościami</t>
  </si>
  <si>
    <t>Działalność usługowa</t>
  </si>
  <si>
    <t>Plany zagospodarowania przestrzennego</t>
  </si>
  <si>
    <t>Administracja publiczna</t>
  </si>
  <si>
    <t>Urzędy wojewódzkie</t>
  </si>
  <si>
    <t>Rady Gmin (miast i miast na prawach powiatu)</t>
  </si>
  <si>
    <t xml:space="preserve"> Urzędy gmin (miast i miast na prawach powiatu)</t>
  </si>
  <si>
    <t>Promocja jednostek samorządu terytorialnego</t>
  </si>
  <si>
    <t xml:space="preserve"> 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</si>
  <si>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</si>
  <si>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</si>
  <si>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</si>
  <si>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</si>
  <si>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Zarządzanie kryzysowe</t>
  </si>
  <si>
    <t>Dochody od osób prawnych, od osób fizycznych i innych jednostek nieposiadających osobowości prawnej oraz wydatki związane z ich poborem</t>
  </si>
  <si>
    <r>
      <rPr>
        <sz val="9"/>
        <rFont val="Arial"/>
        <family val="2"/>
      </rPr>
      <t>Pobór podatków, opłat i niepodatkowych należności budżetowych</t>
    </r>
  </si>
  <si>
    <t>Obsługa długu publicznego</t>
  </si>
  <si>
    <t>Obsługa paierów wartościowych, kredytów i pożyczek jednostek samorządu terytorialnego</t>
  </si>
  <si>
    <t>Różne rozliczenia</t>
  </si>
  <si>
    <t>Rezerwy ogólne i celowe</t>
  </si>
  <si>
    <t>Oświata i wychowanie</t>
  </si>
  <si>
    <t>Gimnazja</t>
  </si>
  <si>
    <t>Dowożenie uczniów do szkół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</si>
  <si>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</si>
  <si>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</si>
  <si>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</si>
  <si>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</si>
  <si>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</si>
  <si>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Pomoc społeczna</t>
  </si>
  <si>
    <t>Domy pomocy społecznej</t>
  </si>
  <si>
    <t>Świadczenia rodzinne, zaliczka alimentacyjna oraz składki na ubezpieczenia emerytalne i rentowe z ubezpieczenia społecznego</t>
  </si>
  <si>
    <t>Zasilki stałe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</si>
  <si>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</si>
  <si>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</si>
  <si>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</si>
  <si>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</si>
  <si>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</si>
  <si>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</si>
  <si>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</si>
  <si>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</si>
  <si>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</si>
  <si>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Zadania w zakresie kultury fizycznej i sportu</t>
  </si>
  <si>
    <t>02095</t>
  </si>
  <si>
    <t>Wydatki bieżące ogółem</t>
  </si>
  <si>
    <t>Ogółem dochody</t>
  </si>
  <si>
    <t>*</t>
  </si>
  <si>
    <t>010**</t>
  </si>
  <si>
    <t>Regionalny Program Operacyjny Rozwoju Województwa Mazowieckiego 2007-2013 - Priorytet III Regionalny System transportowy. Dziełanie 3.1. Infrastruktura drogowa. "Przebudowa drogi gminnej w miejscowości Kucice"</t>
  </si>
  <si>
    <t>600***</t>
  </si>
  <si>
    <t>60016</t>
  </si>
  <si>
    <t>Objaśnienia:</t>
  </si>
  <si>
    <t>Urząd Gminy Dzierzążnia</t>
  </si>
  <si>
    <r>
      <t xml:space="preserve">Opracowanie dokumentacji technicznej oraz mapy do celów projektowych na przebudowę drogi, </t>
    </r>
    <r>
      <rPr>
        <b/>
        <sz val="9"/>
        <rFont val="Arial CE"/>
        <family val="0"/>
      </rPr>
      <t>WILAMOWICE</t>
    </r>
  </si>
  <si>
    <t>A.      
B.
C.
…145 400,00</t>
  </si>
  <si>
    <r>
      <t xml:space="preserve">Opracowanie dokumentacji technicznej oraz mapy do celów projektowych na przebudowę drogi - </t>
    </r>
    <r>
      <rPr>
        <b/>
        <sz val="9"/>
        <rFont val="Arial CE"/>
        <family val="0"/>
      </rPr>
      <t>NOWE GUMINO</t>
    </r>
  </si>
  <si>
    <r>
      <t xml:space="preserve">Zakup sprzętu komputerowego, programów i licencji  dla potrzeb </t>
    </r>
    <r>
      <rPr>
        <b/>
        <sz val="9"/>
        <rFont val="Arial CE"/>
        <family val="0"/>
      </rPr>
      <t>Urzędu Gminy Dzierzążnia</t>
    </r>
  </si>
  <si>
    <t>Budowa przydomowych oczyszczalni ścieków na terenie gminy Dzierzążnia -III etap</t>
  </si>
  <si>
    <t>2008-2010</t>
  </si>
  <si>
    <t>Urząd Gminy Dzierząznia</t>
  </si>
  <si>
    <r>
      <t xml:space="preserve">Budowa świetlicy wiejskiej, jako centrum aktywizacji społeczności lokalnej w miejscowości </t>
    </r>
    <r>
      <rPr>
        <b/>
        <sz val="9"/>
        <rFont val="Arial CE"/>
        <family val="0"/>
      </rPr>
      <t xml:space="preserve"> GUMINO - II etap</t>
    </r>
    <r>
      <rPr>
        <sz val="9"/>
        <rFont val="Arial CE"/>
        <family val="0"/>
      </rPr>
      <t xml:space="preserve"> </t>
    </r>
  </si>
  <si>
    <r>
      <t xml:space="preserve">Przebudowa drogi gminnej - wykonanie dywanika asfaltowego -2760 mb., szer.4,0 mb w miejscowości </t>
    </r>
    <r>
      <rPr>
        <b/>
        <sz val="9"/>
        <rFont val="Arial CE"/>
        <family val="0"/>
      </rPr>
      <t xml:space="preserve">KUCICE </t>
    </r>
  </si>
  <si>
    <t>2007-2011</t>
  </si>
  <si>
    <r>
      <t xml:space="preserve">Przebudowa drogi gminnej - wykonanie dywanika asfaltowego ok.. 2,14km, szer.4,50 mb.w miejscowości  </t>
    </r>
    <r>
      <rPr>
        <b/>
        <sz val="9"/>
        <rFont val="Arial CE"/>
        <family val="0"/>
      </rPr>
      <t>GUMOWO- SARNOWO GÓRY</t>
    </r>
  </si>
  <si>
    <t>2009-2011</t>
  </si>
  <si>
    <r>
      <t xml:space="preserve">Przebudowa drogi gminnej - wykonanie dywanika asfaltowego ok.1,02km, szer.4,5 mb.Nr drogi- 300318W w miejscowości  </t>
    </r>
    <r>
      <rPr>
        <b/>
        <sz val="9"/>
        <rFont val="Arial CE"/>
        <family val="0"/>
      </rPr>
      <t>DZIERZĄZNIA NOWA</t>
    </r>
  </si>
  <si>
    <t>2009-2010</t>
  </si>
  <si>
    <r>
      <t xml:space="preserve">Przebudowa drogi gminnej - wykonanie dywanika asfaltowego ok.1,12km, szer.4,5 mb. w miejscowości  </t>
    </r>
    <r>
      <rPr>
        <b/>
        <sz val="9"/>
        <rFont val="Arial CE"/>
        <family val="0"/>
      </rPr>
      <t>KADŁUBOWO-zadanie I- Nr drogi 300328W</t>
    </r>
  </si>
  <si>
    <r>
      <t xml:space="preserve">Przebudowa drogi gminnej - wykonanie dywanika asfaltowego ok.577,56 mb, szer. 4,5mb.w miejscowości  </t>
    </r>
    <r>
      <rPr>
        <b/>
        <sz val="9"/>
        <rFont val="Arial CE"/>
        <family val="0"/>
      </rPr>
      <t xml:space="preserve">STARE GUMINO- </t>
    </r>
  </si>
  <si>
    <t>2010-2011</t>
  </si>
  <si>
    <r>
      <t>dział 010, rozdział 01010 -</t>
    </r>
    <r>
      <rPr>
        <sz val="10"/>
        <rFont val="Arial"/>
        <family val="2"/>
      </rPr>
      <t xml:space="preserve">  różnica miedzy wartością całkowitą inwestycji a wydatkami planowanymi na 2010 rok stanowi poniesione nakłady w latach ubiegłych w kwocie 1 575 549,00</t>
    </r>
  </si>
  <si>
    <r>
      <t>dział 010, rozdział 01038-</t>
    </r>
    <r>
      <rPr>
        <sz val="10"/>
        <rFont val="Arial"/>
        <family val="2"/>
      </rPr>
      <t xml:space="preserve">  różnica miedzy wartością całkowitą inwestycji a wydatkami planowanymi na 2010 rok stanowi poniesione nakłady w latach ubiegłych w kwocie 427 961,00</t>
    </r>
  </si>
  <si>
    <r>
      <t>dział 600, rozdział 60016 -</t>
    </r>
    <r>
      <rPr>
        <sz val="10"/>
        <rFont val="Arial"/>
        <family val="2"/>
      </rPr>
      <t xml:space="preserve">  różnica miedzy wartością całkowitą inwestycji a wydatkami planowanymi na 2010 rok stanowi poniesione nakłady w latach ubiegłych w kwocie 57 681,00</t>
    </r>
  </si>
  <si>
    <r>
      <t xml:space="preserve">Przebudowa drogi gminnej - wykonanie dywanika asfaltowego ok.0,38km, szer.4,5 mb. w miejscowości  </t>
    </r>
    <r>
      <rPr>
        <b/>
        <sz val="9"/>
        <rFont val="Arial CE"/>
        <family val="0"/>
      </rPr>
      <t>KADŁUBOWO - zadanie II- Nr drogi 300327W</t>
    </r>
  </si>
  <si>
    <t>Środki na dofinansowanie własnych inwestycji gmin (związków gmin), powiatów (związków powiatów), samorządó  województw, pozyskane z innych źródeł</t>
  </si>
  <si>
    <t xml:space="preserve">Infrastruktura wodociągowa i sanitarna wsi - Środki na dofinansowanie własnych inwestycji gmin (związków gmin), powiatów (związków powiatów), samorządó  województw, pozyskane z innych źródeł </t>
  </si>
  <si>
    <t xml:space="preserve">Rozwój obszarów wiejskich - Środki na dofinansowanie własnych inwestycji gmin (związków gmin), powiatów (związków powiatów), samorządó  województw, pozyskane z innych źródeł </t>
  </si>
  <si>
    <t xml:space="preserve"> Dotacje celowe otrzymane z budżetu państwa na realizację zadań bieżących z zakresy administracji rządowej oraz innych zadań zleconych gminie (związkom gmin)</t>
  </si>
  <si>
    <t>Usługi opiekuńcze i specjalistyczne - Dotacje celowe otrzymane z budżetu państwa na realizację zadań bieżących z zakresy administracji rządowej oraz innych zadań zleconych gminie (związkom gmin) ustawami</t>
  </si>
  <si>
    <r>
      <rPr>
        <sz val="10"/>
        <rFont val="Arial"/>
        <family val="0"/>
      </rPr>
      <t xml:space="preserve"> Dotacje celowe otrzymane z budżetu państwa na realizację zadań bieżących z zakresu administacji rządowej oraz innych zadań zleconych gminie (związkom gmin) ustawami</t>
    </r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</si>
  <si>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</si>
  <si>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</si>
  <si>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</si>
  <si>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</si>
  <si>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</si>
  <si>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>Podróże służbowe krajowe</t>
  </si>
  <si>
    <t>Szkolenia pracowników niebędących członkami korpusu służby cywilnej</t>
  </si>
  <si>
    <t>Wydatki osobowe niezaliczane do wynagrodzeń</t>
  </si>
  <si>
    <t>Świadczenia społeczne</t>
  </si>
  <si>
    <t>Zakup materiałów i wyposażenia</t>
  </si>
  <si>
    <t>Zakup usług remontowych</t>
  </si>
  <si>
    <t>Zakup usług pozostałych</t>
  </si>
  <si>
    <t>Odpisy na zakładowy fundusz świadczeń socjalnych</t>
  </si>
  <si>
    <t>Zakup materiałów papierniczych do sprzętu drukarskiego i urządzeń kserograficznych</t>
  </si>
  <si>
    <t>Zakup akcesoriów komputerowych w tym programów i licencji</t>
  </si>
  <si>
    <t xml:space="preserve">Składki na ubezpieczenie zdrowotne   </t>
  </si>
  <si>
    <r>
      <rPr>
        <sz val="9"/>
        <rFont val="Arial"/>
        <family val="3"/>
      </rPr>
      <t>Odpisy na zakładowy fundusz swiadczeń socjalnych</t>
    </r>
  </si>
  <si>
    <t>Urzędy naczelnych organów władzy państwowej, kontroli i ochrony prawa oraz sądownictwa</t>
  </si>
  <si>
    <t>Infrastruktura wodociągowa i sanitacyjna wsi</t>
  </si>
  <si>
    <t>Pobór podatków, opłat i niepodatkowych należności budżetowych</t>
  </si>
  <si>
    <t>Szkoły podstawowe - Kucice</t>
  </si>
  <si>
    <t>Szkoły podstawowe - Dzierzążnia</t>
  </si>
  <si>
    <t>Szkoły podstawowe- Kucice</t>
  </si>
  <si>
    <t>Szkoły podstawowe- Dzierzążnia</t>
  </si>
  <si>
    <t>Oddziały przedszkolne w szkołach podstawowych - Kucice</t>
  </si>
  <si>
    <t>Oddziały przedszkolne w szkołach podstawowych- Dzierzążnia</t>
  </si>
  <si>
    <t xml:space="preserve">                                                           Załącznik nr 6 do uchwały budżetowej</t>
  </si>
  <si>
    <t>dotacje celowe przekazane do samorządu województwa na inwestycje i zakupy inwestycyjne realizowane na podstawie umów między jednostkami samorządu terytorialnego</t>
  </si>
  <si>
    <t>umowa w sprawie partnerskiej współpracy przy realizacji projektu " Przyśpieszenie wzrostu konkurencyjności województwa mazowieckiego, przez budowanie społeczeństwa informacyjnego i gospodarki opartej na wiedzy poprezz stworzenie zintegrowanych baz wiedzy o mazowszu"</t>
  </si>
  <si>
    <t>umowa w sprawie partnerskiej współpracy przy realizacji projektu " Rozwój elektronicznej administracji w samorządach województwa mazowieckiego wspomagającej niwelowanie dwudzielności potencjału województwa"</t>
  </si>
  <si>
    <t xml:space="preserve">Zalącznik nr 9 do uchwały budżetowej </t>
  </si>
  <si>
    <t xml:space="preserve">                                         Załącznik nr 11 do uchwały budżetowej</t>
  </si>
  <si>
    <t>150</t>
  </si>
  <si>
    <t>15011</t>
  </si>
  <si>
    <t>2010-2012</t>
  </si>
  <si>
    <t xml:space="preserve">Załącznik Nr 4 do uchwały budżetowej  </t>
  </si>
  <si>
    <r>
      <t>Rozwój przedsiębiorczości- umowa partnerska przy realizacji projektu</t>
    </r>
    <r>
      <rPr>
        <sz val="9"/>
        <rFont val="Arial CE"/>
        <family val="0"/>
      </rPr>
      <t xml:space="preserve"> " </t>
    </r>
    <r>
      <rPr>
        <b/>
        <sz val="7"/>
        <rFont val="Arial CE"/>
        <family val="0"/>
      </rPr>
      <t>Rozwój elektronicznej administracji  w samorządach województwa mazowieckiego wspomagajacej niwelowanie dwudzielności potencjału województwa"</t>
    </r>
  </si>
  <si>
    <r>
      <t xml:space="preserve">Administracja publiczna - umowa partnerska przy realizacji projektu </t>
    </r>
    <r>
      <rPr>
        <b/>
        <sz val="7"/>
        <rFont val="Arial CE"/>
        <family val="0"/>
      </rPr>
      <t>"Przyśpieszenie wzrostu konkurencyjności woj.. Mazowieckiego, przez budowanie społeczeństwa informacyjnego i gospodarki opatrej na wiedzy poprzez stworzenie zintegrowanych baz wiedzy o Mazowszu"</t>
    </r>
  </si>
  <si>
    <t>A.      
B.
C.
…460 755,00</t>
  </si>
  <si>
    <t>A.      
B.
C.
…277 950,00</t>
  </si>
  <si>
    <t>2011r. ………..</t>
  </si>
  <si>
    <t xml:space="preserve">2012r. </t>
  </si>
  <si>
    <t>Rozwój przedsiębiorczości- umowa partnerska przy realizacji projektu " Rozwój elektronicznej administracji  w samorządach województwa mazowieckiego wspomagajacej niwelowanie dwudzielności potencjału województwa"</t>
  </si>
  <si>
    <t>Administracja publiczna - umowa partnerska przy realizacji projektu "Przyśpieszenie wzrostu konkurencyjności woj.. Mazowieckiego, przez budowanie społeczeństwa informacyjnego i gospodarki opatrej na wiedzy poprzez stworzenie zintegrowanych baz wiedzy o Mazowszu"</t>
  </si>
  <si>
    <t>2011rok</t>
  </si>
  <si>
    <r>
      <t xml:space="preserve">                                                                              </t>
    </r>
    <r>
      <rPr>
        <sz val="10"/>
        <rFont val="Arial"/>
        <family val="2"/>
      </rPr>
      <t xml:space="preserve"> Załącznik nr 5 do uchwały budżetowej</t>
    </r>
  </si>
  <si>
    <t>Dotacje celowe przekazane do samorządu województwa na inwestycje i zakupy inwestycyjne realizowane na podstawie umów między jednostkami samorządu terytorialnego</t>
  </si>
  <si>
    <t>900 90011 -wpływy z UM na FOŚ</t>
  </si>
  <si>
    <t>900 90011 "Sprzątanie świata" -zakup rękawic</t>
  </si>
  <si>
    <t>900 90011 "Sprzątanie świata" - wywóz śmieci</t>
  </si>
  <si>
    <t>900 90011 - usuwanie starych drzew</t>
  </si>
  <si>
    <t>2008-2011</t>
  </si>
  <si>
    <t>Klasyfikacja (dział, rozdział)</t>
  </si>
  <si>
    <t xml:space="preserve">                                                       Załącznik nr 12 do uchwały budżetowej </t>
  </si>
  <si>
    <t>Oddziały przedszkolne w szkołach podstawowych  - Kucice</t>
  </si>
  <si>
    <t>Oddziały przedszkolne w szkołach podstawowych - Dzierzążnia</t>
  </si>
  <si>
    <t>Wniesienie wkładów do spółek prawa handlowego</t>
  </si>
  <si>
    <t xml:space="preserve">            Załącznik nr 3 do uchwały budżetowej</t>
  </si>
  <si>
    <t>Załącznik Nr 5 do uchwały budżetowej</t>
  </si>
  <si>
    <t>Program Rozwoju Obszarów Wiejskich - Budowa Przydomowych oczyszczalni scieków na terenie gminy Dzierzążnia</t>
  </si>
  <si>
    <t>Program Rozwoju Obszrów Wiejskich - Działanie Odnowa i Rozwój Wsi "Świetlica wiejska, jako centrum aktywizacji społeczności lokalnej w miejscowości Gumino"</t>
  </si>
  <si>
    <t xml:space="preserve"> Załącznik nr 7 do uchwały budżetowej</t>
  </si>
  <si>
    <t>Dochody związane z realizacją zadań z zakresu administracji rządowej i innych zleconych odrębnymi ustawami</t>
  </si>
  <si>
    <t xml:space="preserve">Wydatki związane z realizacją zadań wykonywanych na mocy porozumień z organami administracji rządowej </t>
  </si>
  <si>
    <t xml:space="preserve">                   Załącznik nr 8 do uchwały budżetowej</t>
  </si>
  <si>
    <t xml:space="preserve">                                                         Załącznik nr 10 do uchwały budżetowej</t>
  </si>
  <si>
    <t xml:space="preserve">                                                                                 Załącznik Nr 13 do Uchwały Budżetowej</t>
  </si>
  <si>
    <r>
      <t>D</t>
    </r>
    <r>
      <rPr>
        <sz val="9"/>
        <rFont val="Arial"/>
        <family val="2"/>
      </rPr>
      <t>rog publiczne powiatowe</t>
    </r>
  </si>
  <si>
    <t>Drogi publiczne powiatowe</t>
  </si>
  <si>
    <t>Dotacja celowa na pomoc finansową udzieloną między jednostkami samorządu terytorialnego na dofinansowanie własnych zadań inwestycyjnych i zakupów inwestycyjnych</t>
  </si>
  <si>
    <t>dotacja celowa dla Powiatu Płońskiego na przebudowę drogi powiatowej Nr 2991W Kobylniki - Garwolewo - Czerwińsk, na podstawie Uchwały Rady Gminy w Dzierzążni z dnia 29.09.2009r.</t>
  </si>
  <si>
    <t>Dotacje celowe przekazane gminie na inwestycje i zakupy inwestycyjne realizowane na podstawie porozumień (umów)  między jednostkami samorządu terytorialnego</t>
  </si>
  <si>
    <t xml:space="preserve">                       Nr 163/XXXI/2010 z dnia 27 stycznia 2010r.</t>
  </si>
  <si>
    <t xml:space="preserve"> Wydatki związane z realizacją zadań realizowanych w drodze porozumień  (umów)  między jednostkami samorządu terytorialnego</t>
  </si>
  <si>
    <t xml:space="preserve"> Nr 163/XXXI/2010 z dnia 27 stycznia 2010r.</t>
  </si>
  <si>
    <t>Nr 163/XXXI/2010 z dnia 27 stycznia 2010r.</t>
  </si>
  <si>
    <t xml:space="preserve">          Nr 163/XXXI/2010 z dnia 27 stycznia 2010r.</t>
  </si>
  <si>
    <r>
      <t>Opracowanie dokumentacji technicznej oraz mapy do celów projektowych na przebudowę drogi -</t>
    </r>
    <r>
      <rPr>
        <b/>
        <sz val="9"/>
        <rFont val="Arial CE"/>
        <family val="0"/>
      </rPr>
      <t>SARNOWO GÓRY</t>
    </r>
  </si>
  <si>
    <t xml:space="preserve">                                                                                 Nr 163/XXXI/2010 z dnia 27 stycznia 2010r.</t>
  </si>
  <si>
    <t xml:space="preserve">                                                       Nr 163/XXXI/2010 z dnia 27 stycznia 2010r.</t>
  </si>
  <si>
    <t xml:space="preserve">                                         Nr 163/XXXI/2010 z dnia 27 stycznia 2010r.</t>
  </si>
  <si>
    <t xml:space="preserve">                                                         Nr 163/XXXI/2010 z dnia 27 stycznia 2010r.</t>
  </si>
  <si>
    <t xml:space="preserve">                Nr 163/XXXI/2010 z dnia 27 stycznia 2010r.</t>
  </si>
  <si>
    <t xml:space="preserve">                                                          Nr 163/XXXI/2010 z dnia 27 stycznia 2010 r.</t>
  </si>
  <si>
    <t xml:space="preserve">                     Nr 163/XXXI/2010 z dnia 27 stycznia 2010 r.</t>
  </si>
  <si>
    <t xml:space="preserve">     Nr 163/XXXI/2010 z dnia 27 stycznia 2010 r.</t>
  </si>
  <si>
    <t xml:space="preserve">             Nr 163/XXXI/2010 z dnia 27 stycznia 2010 r.</t>
  </si>
  <si>
    <r>
      <t xml:space="preserve">Opracowanie dokumentacji technicznej oraz mapy do celów projektowych na przebudowę drogi, ok. 2km. </t>
    </r>
    <r>
      <rPr>
        <b/>
        <sz val="9"/>
        <rFont val="Arial CE"/>
        <family val="0"/>
      </rPr>
      <t>KORYTOWO - NOWE KUCICE</t>
    </r>
  </si>
  <si>
    <t>dotacja celowa dla gminy Płońsk na dofinansowanie projektu "Przebudowa drogi gminnej Nr 0712044 Arcelin - Kluczewo - Siekluki" o długości 200 m. zgodnie z porozumieniem z dnia 08.03.2008r.</t>
  </si>
  <si>
    <r>
      <t xml:space="preserve">Przebudowa drogi gminnej - wykonanie dywanika asfaltowego ok.1,02km, szer.4,5 mb.Nr drogi- 300318W w miejscowości  </t>
    </r>
    <r>
      <rPr>
        <b/>
        <sz val="9"/>
        <rFont val="Arial CE"/>
        <family val="0"/>
      </rPr>
      <t>DZIERZĄŻNIA NOWA</t>
    </r>
  </si>
  <si>
    <r>
      <t xml:space="preserve">Budowa przydomowych oczyszczalni ścieków na terenie gminy </t>
    </r>
    <r>
      <rPr>
        <b/>
        <sz val="9"/>
        <rFont val="Arial"/>
        <family val="2"/>
      </rPr>
      <t>DZIERZĄŻNIA</t>
    </r>
    <r>
      <rPr>
        <sz val="9"/>
        <rFont val="Arial"/>
        <family val="0"/>
      </rPr>
      <t xml:space="preserve"> -III etap</t>
    </r>
  </si>
  <si>
    <t>Dotacja celowa na pomoc finansową udzieloną miedzy jednostkami samorządu terytorialnego na dofinansowanie własnych zadań inwestycyjnych i zakupów inwestycyjnych</t>
  </si>
  <si>
    <r>
      <t xml:space="preserve">Opracowanie dokumentacji technicznej oraz mapy do celów projektowych na przebudowę drogi, </t>
    </r>
    <r>
      <rPr>
        <b/>
        <sz val="9"/>
        <rFont val="Arial CE"/>
        <family val="0"/>
      </rPr>
      <t>SARNOWO GÓRY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</si>
</sst>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0000\ _z_ł_-;\-* #,##0.00000\ _z_ł_-;_-* &quot;-&quot;??\ _z_ł_-;_-@_-"/>
    <numFmt numFmtId="171" formatCode="#,##0.00_ ;[Red]\-#,##0.00\ "/>
    <numFmt numFmtId="172" formatCode="#,##0.00_ ;\-#,##0.00\ "/>
  </numFmts>
  <fonts count="68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sz val="10"/>
      <name val="Czcionka tekstu podstawowego"/>
      <family val="0"/>
    </font>
    <font>
      <sz val="9"/>
      <name val="Arial"/>
      <family val="2"/>
    </font>
    <font>
      <b/>
      <sz val="7"/>
      <name val="Arial CE"/>
      <family val="0"/>
    </font>
    <font>
      <sz val="11"/>
      <name val="Arial"/>
      <family val="0"/>
    </font>
    <font>
      <sz val="6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sz val="7"/>
      <name val="Arial CE"/>
      <family val="0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5" fillId="0" borderId="0">
      <alignment/>
      <protection/>
    </xf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top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9" fillId="0" borderId="0" xfId="51" applyFont="1">
      <alignment/>
      <protection/>
    </xf>
    <xf numFmtId="0" fontId="7" fillId="33" borderId="11" xfId="51" applyFont="1" applyFill="1" applyBorder="1" applyAlignment="1">
      <alignment horizontal="center" vertical="center" wrapText="1"/>
      <protection/>
    </xf>
    <xf numFmtId="0" fontId="26" fillId="0" borderId="11" xfId="51" applyFont="1" applyBorder="1" applyAlignment="1">
      <alignment horizontal="center" vertical="center"/>
      <protection/>
    </xf>
    <xf numFmtId="0" fontId="10" fillId="0" borderId="24" xfId="51" applyFont="1" applyBorder="1" applyAlignment="1">
      <alignment horizontal="center"/>
      <protection/>
    </xf>
    <xf numFmtId="0" fontId="10" fillId="0" borderId="24" xfId="51" applyFont="1" applyBorder="1">
      <alignment/>
      <protection/>
    </xf>
    <xf numFmtId="0" fontId="7" fillId="0" borderId="0" xfId="51" applyFont="1">
      <alignment/>
      <protection/>
    </xf>
    <xf numFmtId="0" fontId="27" fillId="0" borderId="17" xfId="51" applyFont="1" applyBorder="1">
      <alignment/>
      <protection/>
    </xf>
    <xf numFmtId="0" fontId="9" fillId="0" borderId="17" xfId="51" applyFont="1" applyBorder="1">
      <alignment/>
      <protection/>
    </xf>
    <xf numFmtId="0" fontId="9" fillId="0" borderId="17" xfId="51" applyFont="1" applyBorder="1" applyAlignment="1">
      <alignment/>
      <protection/>
    </xf>
    <xf numFmtId="0" fontId="27" fillId="0" borderId="17" xfId="51" applyFont="1" applyBorder="1" applyAlignment="1">
      <alignment horizontal="center"/>
      <protection/>
    </xf>
    <xf numFmtId="0" fontId="10" fillId="0" borderId="17" xfId="51" applyFont="1" applyBorder="1" applyAlignment="1">
      <alignment horizontal="center"/>
      <protection/>
    </xf>
    <xf numFmtId="0" fontId="10" fillId="0" borderId="17" xfId="51" applyFont="1" applyBorder="1">
      <alignment/>
      <protection/>
    </xf>
    <xf numFmtId="0" fontId="7" fillId="0" borderId="17" xfId="51" applyFont="1" applyBorder="1">
      <alignment/>
      <protection/>
    </xf>
    <xf numFmtId="0" fontId="7" fillId="0" borderId="11" xfId="51" applyFont="1" applyBorder="1">
      <alignment/>
      <protection/>
    </xf>
    <xf numFmtId="0" fontId="20" fillId="0" borderId="0" xfId="51" applyFont="1">
      <alignment/>
      <protection/>
    </xf>
    <xf numFmtId="0" fontId="0" fillId="0" borderId="0" xfId="0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 indent="1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 indent="1"/>
    </xf>
    <xf numFmtId="0" fontId="28" fillId="0" borderId="0" xfId="0" applyFont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43" fontId="12" fillId="0" borderId="25" xfId="42" applyFont="1" applyFill="1" applyBorder="1" applyAlignment="1" applyProtection="1">
      <alignment vertical="center"/>
      <protection/>
    </xf>
    <xf numFmtId="0" fontId="12" fillId="0" borderId="26" xfId="0" applyFont="1" applyBorder="1" applyAlignment="1">
      <alignment horizontal="right" vertical="center"/>
    </xf>
    <xf numFmtId="43" fontId="12" fillId="0" borderId="12" xfId="42" applyFont="1" applyBorder="1" applyAlignment="1">
      <alignment horizontal="center" vertical="center"/>
    </xf>
    <xf numFmtId="43" fontId="29" fillId="0" borderId="11" xfId="42" applyFont="1" applyBorder="1" applyAlignment="1">
      <alignment horizontal="center" vertical="center"/>
    </xf>
    <xf numFmtId="43" fontId="12" fillId="0" borderId="26" xfId="42" applyFont="1" applyFill="1" applyBorder="1" applyAlignment="1" applyProtection="1">
      <alignment horizontal="right" vertical="center"/>
      <protection/>
    </xf>
    <xf numFmtId="43" fontId="12" fillId="0" borderId="27" xfId="42" applyFont="1" applyBorder="1" applyAlignment="1">
      <alignment horizontal="center" vertical="center"/>
    </xf>
    <xf numFmtId="43" fontId="12" fillId="0" borderId="28" xfId="42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0" fillId="0" borderId="16" xfId="0" applyBorder="1" applyAlignment="1">
      <alignment/>
    </xf>
    <xf numFmtId="43" fontId="16" fillId="0" borderId="35" xfId="42" applyFont="1" applyFill="1" applyBorder="1" applyAlignment="1" applyProtection="1">
      <alignment/>
      <protection/>
    </xf>
    <xf numFmtId="43" fontId="9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43" fontId="30" fillId="0" borderId="11" xfId="0" applyNumberFormat="1" applyFont="1" applyBorder="1" applyAlignment="1">
      <alignment/>
    </xf>
    <xf numFmtId="49" fontId="23" fillId="0" borderId="35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 wrapText="1"/>
    </xf>
    <xf numFmtId="0" fontId="30" fillId="0" borderId="36" xfId="0" applyFont="1" applyBorder="1" applyAlignment="1">
      <alignment vertical="top" wrapText="1"/>
    </xf>
    <xf numFmtId="43" fontId="0" fillId="0" borderId="0" xfId="42" applyFont="1" applyAlignment="1">
      <alignment horizontal="right"/>
    </xf>
    <xf numFmtId="0" fontId="30" fillId="0" borderId="35" xfId="0" applyFont="1" applyBorder="1" applyAlignment="1">
      <alignment horizontal="left" vertical="center" wrapText="1"/>
    </xf>
    <xf numFmtId="0" fontId="23" fillId="0" borderId="37" xfId="0" applyFont="1" applyBorder="1" applyAlignment="1">
      <alignment vertical="top" wrapText="1"/>
    </xf>
    <xf numFmtId="43" fontId="23" fillId="0" borderId="38" xfId="42" applyFont="1" applyFill="1" applyBorder="1" applyAlignment="1" applyProtection="1">
      <alignment horizontal="center" vertical="center" wrapText="1"/>
      <protection/>
    </xf>
    <xf numFmtId="0" fontId="30" fillId="0" borderId="35" xfId="0" applyFont="1" applyBorder="1" applyAlignment="1">
      <alignment vertical="center" wrapText="1"/>
    </xf>
    <xf numFmtId="0" fontId="30" fillId="0" borderId="39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49" fontId="30" fillId="0" borderId="35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37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43" fontId="30" fillId="0" borderId="38" xfId="42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>
      <alignment vertical="center"/>
    </xf>
    <xf numFmtId="0" fontId="30" fillId="0" borderId="12" xfId="0" applyFont="1" applyBorder="1" applyAlignment="1">
      <alignment horizontal="left" vertical="center" wrapText="1"/>
    </xf>
    <xf numFmtId="43" fontId="23" fillId="0" borderId="0" xfId="42" applyFont="1" applyFill="1" applyBorder="1" applyAlignment="1" applyProtection="1">
      <alignment horizontal="center" vertical="center" wrapText="1"/>
      <protection/>
    </xf>
    <xf numFmtId="0" fontId="23" fillId="0" borderId="30" xfId="0" applyFont="1" applyBorder="1" applyAlignment="1">
      <alignment vertical="center" wrapText="1"/>
    </xf>
    <xf numFmtId="0" fontId="30" fillId="0" borderId="37" xfId="0" applyFont="1" applyBorder="1" applyAlignment="1">
      <alignment horizontal="left" vertical="center" wrapText="1"/>
    </xf>
    <xf numFmtId="0" fontId="30" fillId="0" borderId="37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30" fillId="0" borderId="40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42" xfId="0" applyFont="1" applyBorder="1" applyAlignment="1">
      <alignment vertical="center" wrapText="1"/>
    </xf>
    <xf numFmtId="0" fontId="30" fillId="0" borderId="42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30" fillId="0" borderId="44" xfId="0" applyFont="1" applyBorder="1" applyAlignment="1">
      <alignment vertical="center" wrapText="1"/>
    </xf>
    <xf numFmtId="49" fontId="30" fillId="0" borderId="45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43" fontId="30" fillId="0" borderId="11" xfId="42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35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23" fillId="0" borderId="37" xfId="0" applyFont="1" applyBorder="1" applyAlignment="1">
      <alignment wrapText="1"/>
    </xf>
    <xf numFmtId="0" fontId="30" fillId="0" borderId="40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3" fillId="0" borderId="38" xfId="0" applyFont="1" applyBorder="1" applyAlignment="1">
      <alignment wrapText="1"/>
    </xf>
    <xf numFmtId="0" fontId="30" fillId="0" borderId="42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37" xfId="0" applyFont="1" applyBorder="1" applyAlignment="1">
      <alignment horizontal="left" wrapText="1"/>
    </xf>
    <xf numFmtId="0" fontId="23" fillId="0" borderId="37" xfId="0" applyFont="1" applyBorder="1" applyAlignment="1">
      <alignment horizontal="left" vertical="center" wrapText="1"/>
    </xf>
    <xf numFmtId="43" fontId="30" fillId="0" borderId="11" xfId="42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43" fontId="16" fillId="0" borderId="11" xfId="42" applyFont="1" applyBorder="1" applyAlignment="1">
      <alignment vertical="center"/>
    </xf>
    <xf numFmtId="43" fontId="16" fillId="0" borderId="11" xfId="42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43" fontId="30" fillId="0" borderId="0" xfId="42" applyFont="1" applyFill="1" applyBorder="1" applyAlignment="1" applyProtection="1">
      <alignment horizontal="center" vertical="center" wrapText="1"/>
      <protection/>
    </xf>
    <xf numFmtId="43" fontId="4" fillId="0" borderId="20" xfId="42" applyFont="1" applyBorder="1" applyAlignment="1">
      <alignment vertical="center"/>
    </xf>
    <xf numFmtId="43" fontId="4" fillId="0" borderId="17" xfId="42" applyFont="1" applyBorder="1" applyAlignment="1">
      <alignment vertical="center"/>
    </xf>
    <xf numFmtId="43" fontId="4" fillId="0" borderId="11" xfId="42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0" fillId="0" borderId="47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43" fontId="8" fillId="0" borderId="11" xfId="42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3" fontId="23" fillId="0" borderId="10" xfId="42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43" fontId="18" fillId="0" borderId="35" xfId="42" applyFont="1" applyFill="1" applyBorder="1" applyAlignment="1" applyProtection="1">
      <alignment vertical="center"/>
      <protection/>
    </xf>
    <xf numFmtId="43" fontId="30" fillId="0" borderId="11" xfId="42" applyFont="1" applyFill="1" applyBorder="1" applyAlignment="1" applyProtection="1">
      <alignment horizontal="center" vertical="center" wrapText="1"/>
      <protection/>
    </xf>
    <xf numFmtId="0" fontId="27" fillId="0" borderId="17" xfId="51" applyFont="1" applyBorder="1" applyAlignment="1">
      <alignment horizontal="center" vertical="center"/>
      <protection/>
    </xf>
    <xf numFmtId="4" fontId="1" fillId="0" borderId="11" xfId="0" applyNumberFormat="1" applyFont="1" applyBorder="1" applyAlignment="1">
      <alignment vertical="center"/>
    </xf>
    <xf numFmtId="4" fontId="30" fillId="0" borderId="11" xfId="42" applyNumberFormat="1" applyFont="1" applyBorder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9" fillId="0" borderId="11" xfId="51" applyFont="1" applyBorder="1">
      <alignment/>
      <protection/>
    </xf>
    <xf numFmtId="0" fontId="9" fillId="0" borderId="11" xfId="51" applyFont="1" applyBorder="1" applyAlignment="1">
      <alignment horizontal="center"/>
      <protection/>
    </xf>
    <xf numFmtId="171" fontId="9" fillId="0" borderId="11" xfId="51" applyNumberFormat="1" applyFont="1" applyBorder="1">
      <alignment/>
      <protection/>
    </xf>
    <xf numFmtId="0" fontId="9" fillId="0" borderId="11" xfId="51" applyFont="1" applyBorder="1" applyAlignment="1">
      <alignment/>
      <protection/>
    </xf>
    <xf numFmtId="49" fontId="7" fillId="0" borderId="11" xfId="51" applyNumberFormat="1" applyFont="1" applyBorder="1" applyAlignment="1">
      <alignment horizontal="center"/>
      <protection/>
    </xf>
    <xf numFmtId="171" fontId="9" fillId="0" borderId="11" xfId="51" applyNumberFormat="1" applyFont="1" applyBorder="1" applyAlignment="1">
      <alignment/>
      <protection/>
    </xf>
    <xf numFmtId="49" fontId="9" fillId="0" borderId="11" xfId="51" applyNumberFormat="1" applyFont="1" applyBorder="1" applyAlignment="1">
      <alignment horizontal="center"/>
      <protection/>
    </xf>
    <xf numFmtId="0" fontId="9" fillId="0" borderId="48" xfId="51" applyFont="1" applyBorder="1" applyAlignment="1">
      <alignment/>
      <protection/>
    </xf>
    <xf numFmtId="49" fontId="9" fillId="0" borderId="17" xfId="51" applyNumberFormat="1" applyFont="1" applyBorder="1" applyAlignment="1">
      <alignment horizontal="center"/>
      <protection/>
    </xf>
    <xf numFmtId="171" fontId="9" fillId="0" borderId="17" xfId="51" applyNumberFormat="1" applyFont="1" applyBorder="1">
      <alignment/>
      <protection/>
    </xf>
    <xf numFmtId="171" fontId="9" fillId="0" borderId="17" xfId="51" applyNumberFormat="1" applyFont="1" applyBorder="1" applyAlignment="1">
      <alignment/>
      <protection/>
    </xf>
    <xf numFmtId="49" fontId="7" fillId="0" borderId="17" xfId="51" applyNumberFormat="1" applyFont="1" applyBorder="1" applyAlignment="1">
      <alignment horizontal="center"/>
      <protection/>
    </xf>
    <xf numFmtId="171" fontId="7" fillId="0" borderId="17" xfId="51" applyNumberFormat="1" applyFont="1" applyBorder="1">
      <alignment/>
      <protection/>
    </xf>
    <xf numFmtId="171" fontId="7" fillId="0" borderId="11" xfId="51" applyNumberFormat="1" applyFont="1" applyBorder="1">
      <alignment/>
      <protection/>
    </xf>
    <xf numFmtId="0" fontId="23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43" fontId="23" fillId="0" borderId="11" xfId="42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43" fontId="23" fillId="0" borderId="13" xfId="42" applyFont="1" applyBorder="1" applyAlignment="1">
      <alignment vertical="center"/>
    </xf>
    <xf numFmtId="0" fontId="0" fillId="0" borderId="13" xfId="0" applyBorder="1" applyAlignment="1">
      <alignment vertical="center"/>
    </xf>
    <xf numFmtId="43" fontId="9" fillId="0" borderId="11" xfId="42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2" fontId="2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43" fontId="27" fillId="0" borderId="11" xfId="42" applyFont="1" applyBorder="1" applyAlignment="1">
      <alignment vertical="center"/>
    </xf>
    <xf numFmtId="43" fontId="26" fillId="0" borderId="11" xfId="42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49" fontId="16" fillId="0" borderId="4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29" fillId="0" borderId="11" xfId="42" applyFont="1" applyBorder="1" applyAlignment="1">
      <alignment vertical="center"/>
    </xf>
    <xf numFmtId="43" fontId="29" fillId="0" borderId="11" xfId="42" applyFont="1" applyBorder="1" applyAlignment="1">
      <alignment horizontal="right" vertical="center"/>
    </xf>
    <xf numFmtId="0" fontId="27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71" fontId="27" fillId="0" borderId="11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43" fontId="27" fillId="0" borderId="11" xfId="42" applyFont="1" applyBorder="1" applyAlignment="1">
      <alignment horizontal="center" vertical="center"/>
    </xf>
    <xf numFmtId="171" fontId="27" fillId="0" borderId="13" xfId="0" applyNumberFormat="1" applyFont="1" applyBorder="1" applyAlignment="1">
      <alignment vertical="center"/>
    </xf>
    <xf numFmtId="171" fontId="24" fillId="0" borderId="11" xfId="0" applyNumberFormat="1" applyFont="1" applyBorder="1" applyAlignment="1">
      <alignment vertical="center"/>
    </xf>
    <xf numFmtId="0" fontId="32" fillId="0" borderId="0" xfId="51" applyFont="1" applyAlignment="1">
      <alignment wrapText="1"/>
      <protection/>
    </xf>
    <xf numFmtId="0" fontId="33" fillId="0" borderId="0" xfId="51" applyFont="1">
      <alignment/>
      <protection/>
    </xf>
    <xf numFmtId="0" fontId="0" fillId="0" borderId="0" xfId="51" applyFont="1">
      <alignment/>
      <protection/>
    </xf>
    <xf numFmtId="0" fontId="1" fillId="0" borderId="0" xfId="51" applyFont="1">
      <alignment/>
      <protection/>
    </xf>
    <xf numFmtId="0" fontId="0" fillId="0" borderId="0" xfId="51" applyFont="1" applyAlignment="1">
      <alignment/>
      <protection/>
    </xf>
    <xf numFmtId="4" fontId="30" fillId="0" borderId="35" xfId="42" applyNumberFormat="1" applyFont="1" applyFill="1" applyBorder="1" applyAlignment="1" applyProtection="1">
      <alignment horizontal="right" wrapText="1"/>
      <protection/>
    </xf>
    <xf numFmtId="4" fontId="30" fillId="0" borderId="11" xfId="0" applyNumberFormat="1" applyFont="1" applyBorder="1" applyAlignment="1">
      <alignment horizontal="right" vertical="center" wrapText="1"/>
    </xf>
    <xf numFmtId="4" fontId="30" fillId="0" borderId="11" xfId="42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/>
    </xf>
    <xf numFmtId="4" fontId="23" fillId="0" borderId="11" xfId="42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4" fontId="23" fillId="0" borderId="35" xfId="42" applyNumberFormat="1" applyFont="1" applyFill="1" applyBorder="1" applyAlignment="1" applyProtection="1">
      <alignment horizontal="right" wrapText="1"/>
      <protection/>
    </xf>
    <xf numFmtId="4" fontId="23" fillId="0" borderId="25" xfId="42" applyNumberFormat="1" applyFont="1" applyFill="1" applyBorder="1" applyAlignment="1" applyProtection="1">
      <alignment horizontal="right" wrapText="1"/>
      <protection/>
    </xf>
    <xf numFmtId="4" fontId="30" fillId="0" borderId="35" xfId="42" applyNumberFormat="1" applyFont="1" applyFill="1" applyBorder="1" applyAlignment="1" applyProtection="1">
      <alignment horizontal="right" vertical="center" wrapText="1"/>
      <protection/>
    </xf>
    <xf numFmtId="4" fontId="30" fillId="0" borderId="38" xfId="42" applyNumberFormat="1" applyFont="1" applyFill="1" applyBorder="1" applyAlignment="1" applyProtection="1">
      <alignment horizontal="right" vertical="center" wrapText="1"/>
      <protection/>
    </xf>
    <xf numFmtId="4" fontId="23" fillId="0" borderId="35" xfId="42" applyNumberFormat="1" applyFont="1" applyFill="1" applyBorder="1" applyAlignment="1" applyProtection="1">
      <alignment horizontal="right" vertical="center" wrapText="1"/>
      <protection/>
    </xf>
    <xf numFmtId="4" fontId="30" fillId="0" borderId="11" xfId="42" applyNumberFormat="1" applyFont="1" applyBorder="1" applyAlignment="1">
      <alignment horizontal="right"/>
    </xf>
    <xf numFmtId="4" fontId="23" fillId="0" borderId="11" xfId="42" applyNumberFormat="1" applyFont="1" applyBorder="1" applyAlignment="1">
      <alignment horizontal="right"/>
    </xf>
    <xf numFmtId="4" fontId="23" fillId="0" borderId="10" xfId="42" applyNumberFormat="1" applyFont="1" applyBorder="1" applyAlignment="1">
      <alignment horizontal="right"/>
    </xf>
    <xf numFmtId="4" fontId="30" fillId="0" borderId="11" xfId="42" applyNumberFormat="1" applyFont="1" applyBorder="1" applyAlignment="1">
      <alignment horizontal="right" vertical="center"/>
    </xf>
    <xf numFmtId="4" fontId="23" fillId="0" borderId="11" xfId="42" applyNumberFormat="1" applyFont="1" applyBorder="1" applyAlignment="1">
      <alignment horizontal="right" vertical="center"/>
    </xf>
    <xf numFmtId="4" fontId="23" fillId="0" borderId="40" xfId="42" applyNumberFormat="1" applyFont="1" applyFill="1" applyBorder="1" applyAlignment="1" applyProtection="1">
      <alignment horizontal="right" wrapText="1"/>
      <protection/>
    </xf>
    <xf numFmtId="4" fontId="30" fillId="0" borderId="47" xfId="0" applyNumberFormat="1" applyFont="1" applyBorder="1" applyAlignment="1">
      <alignment horizontal="right" wrapText="1"/>
    </xf>
    <xf numFmtId="4" fontId="30" fillId="0" borderId="16" xfId="42" applyNumberFormat="1" applyFont="1" applyBorder="1" applyAlignment="1">
      <alignment horizontal="right"/>
    </xf>
    <xf numFmtId="4" fontId="23" fillId="0" borderId="38" xfId="42" applyNumberFormat="1" applyFont="1" applyBorder="1" applyAlignment="1">
      <alignment horizontal="right" wrapText="1"/>
    </xf>
    <xf numFmtId="4" fontId="30" fillId="0" borderId="10" xfId="42" applyNumberFormat="1" applyFont="1" applyBorder="1" applyAlignment="1">
      <alignment horizontal="right"/>
    </xf>
    <xf numFmtId="4" fontId="30" fillId="0" borderId="50" xfId="42" applyNumberFormat="1" applyFont="1" applyBorder="1" applyAlignment="1">
      <alignment horizontal="right"/>
    </xf>
    <xf numFmtId="4" fontId="23" fillId="0" borderId="13" xfId="42" applyNumberFormat="1" applyFont="1" applyBorder="1" applyAlignment="1">
      <alignment horizontal="right"/>
    </xf>
    <xf numFmtId="4" fontId="23" fillId="0" borderId="18" xfId="42" applyNumberFormat="1" applyFont="1" applyBorder="1" applyAlignment="1">
      <alignment horizontal="right"/>
    </xf>
    <xf numFmtId="4" fontId="23" fillId="0" borderId="40" xfId="42" applyNumberFormat="1" applyFont="1" applyFill="1" applyBorder="1" applyAlignment="1" applyProtection="1">
      <alignment horizontal="right" vertical="center" wrapText="1"/>
      <protection/>
    </xf>
    <xf numFmtId="4" fontId="23" fillId="0" borderId="18" xfId="42" applyNumberFormat="1" applyFont="1" applyBorder="1" applyAlignment="1">
      <alignment horizontal="right" vertical="center"/>
    </xf>
    <xf numFmtId="4" fontId="23" fillId="0" borderId="11" xfId="42" applyNumberFormat="1" applyFont="1" applyFill="1" applyBorder="1" applyAlignment="1" applyProtection="1">
      <alignment horizontal="right" vertical="center" wrapText="1"/>
      <protection/>
    </xf>
    <xf numFmtId="4" fontId="23" fillId="0" borderId="16" xfId="42" applyNumberFormat="1" applyFont="1" applyFill="1" applyBorder="1" applyAlignment="1" applyProtection="1">
      <alignment horizontal="right" vertical="center" wrapText="1"/>
      <protection/>
    </xf>
    <xf numFmtId="4" fontId="23" fillId="0" borderId="13" xfId="42" applyNumberFormat="1" applyFont="1" applyFill="1" applyBorder="1" applyAlignment="1" applyProtection="1">
      <alignment horizontal="right" vertical="center" wrapText="1"/>
      <protection/>
    </xf>
    <xf numFmtId="4" fontId="23" fillId="0" borderId="0" xfId="42" applyNumberFormat="1" applyFont="1" applyFill="1" applyBorder="1" applyAlignment="1" applyProtection="1">
      <alignment horizontal="right" vertical="center" wrapText="1"/>
      <protection/>
    </xf>
    <xf numFmtId="4" fontId="30" fillId="0" borderId="11" xfId="42" applyNumberFormat="1" applyFont="1" applyBorder="1" applyAlignment="1">
      <alignment horizontal="right" vertical="center" wrapText="1"/>
    </xf>
    <xf numFmtId="4" fontId="23" fillId="0" borderId="30" xfId="42" applyNumberFormat="1" applyFont="1" applyFill="1" applyBorder="1" applyAlignment="1" applyProtection="1">
      <alignment horizontal="right" vertical="center" wrapText="1"/>
      <protection/>
    </xf>
    <xf numFmtId="4" fontId="23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3" fontId="12" fillId="0" borderId="44" xfId="42" applyFont="1" applyFill="1" applyBorder="1" applyAlignment="1" applyProtection="1">
      <alignment horizontal="center" vertical="center"/>
      <protection/>
    </xf>
    <xf numFmtId="43" fontId="12" fillId="0" borderId="51" xfId="42" applyFont="1" applyFill="1" applyBorder="1" applyAlignment="1" applyProtection="1">
      <alignment horizontal="center" vertical="center"/>
      <protection/>
    </xf>
    <xf numFmtId="43" fontId="12" fillId="0" borderId="35" xfId="42" applyFont="1" applyFill="1" applyBorder="1" applyAlignment="1" applyProtection="1">
      <alignment horizontal="center" vertical="center"/>
      <protection/>
    </xf>
    <xf numFmtId="43" fontId="12" fillId="0" borderId="42" xfId="42" applyFont="1" applyFill="1" applyBorder="1" applyAlignment="1" applyProtection="1">
      <alignment horizontal="center" vertical="center"/>
      <protection/>
    </xf>
    <xf numFmtId="43" fontId="16" fillId="0" borderId="38" xfId="42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3" fontId="29" fillId="0" borderId="35" xfId="42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43" fontId="12" fillId="0" borderId="43" xfId="42" applyFont="1" applyFill="1" applyBorder="1" applyAlignment="1" applyProtection="1">
      <alignment horizontal="center" vertical="center"/>
      <protection/>
    </xf>
    <xf numFmtId="43" fontId="12" fillId="0" borderId="52" xfId="42" applyFont="1" applyFill="1" applyBorder="1" applyAlignment="1" applyProtection="1">
      <alignment horizontal="center" vertical="center"/>
      <protection/>
    </xf>
    <xf numFmtId="43" fontId="12" fillId="0" borderId="11" xfId="42" applyFont="1" applyFill="1" applyBorder="1" applyAlignment="1" applyProtection="1">
      <alignment horizontal="center" vertical="center"/>
      <protection/>
    </xf>
    <xf numFmtId="43" fontId="12" fillId="0" borderId="40" xfId="42" applyFont="1" applyFill="1" applyBorder="1" applyAlignment="1" applyProtection="1">
      <alignment horizontal="center" vertical="center"/>
      <protection/>
    </xf>
    <xf numFmtId="43" fontId="12" fillId="0" borderId="53" xfId="42" applyFont="1" applyFill="1" applyBorder="1" applyAlignment="1" applyProtection="1">
      <alignment horizontal="center" vertical="center"/>
      <protection/>
    </xf>
    <xf numFmtId="43" fontId="12" fillId="0" borderId="32" xfId="42" applyFont="1" applyFill="1" applyBorder="1" applyAlignment="1" applyProtection="1">
      <alignment horizontal="center" vertical="center"/>
      <protection/>
    </xf>
    <xf numFmtId="43" fontId="12" fillId="0" borderId="54" xfId="42" applyFont="1" applyFill="1" applyBorder="1" applyAlignment="1" applyProtection="1">
      <alignment horizontal="center" vertical="center"/>
      <protection/>
    </xf>
    <xf numFmtId="43" fontId="18" fillId="0" borderId="55" xfId="42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3" fontId="12" fillId="0" borderId="26" xfId="42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12" fillId="0" borderId="55" xfId="42" applyFont="1" applyFill="1" applyBorder="1" applyAlignment="1" applyProtection="1">
      <alignment horizontal="center" vertical="center"/>
      <protection/>
    </xf>
    <xf numFmtId="43" fontId="12" fillId="0" borderId="25" xfId="42" applyFont="1" applyFill="1" applyBorder="1" applyAlignment="1" applyProtection="1">
      <alignment horizontal="center" vertical="center"/>
      <protection/>
    </xf>
    <xf numFmtId="43" fontId="16" fillId="0" borderId="35" xfId="42" applyFont="1" applyFill="1" applyBorder="1" applyAlignment="1" applyProtection="1">
      <alignment horizontal="center" vertical="center"/>
      <protection/>
    </xf>
    <xf numFmtId="43" fontId="16" fillId="0" borderId="40" xfId="42" applyFont="1" applyFill="1" applyBorder="1" applyAlignment="1" applyProtection="1">
      <alignment horizontal="center" vertical="center"/>
      <protection/>
    </xf>
    <xf numFmtId="43" fontId="30" fillId="0" borderId="11" xfId="0" applyNumberFormat="1" applyFont="1" applyBorder="1" applyAlignment="1">
      <alignment horizontal="center" vertical="center"/>
    </xf>
    <xf numFmtId="43" fontId="7" fillId="0" borderId="11" xfId="0" applyNumberFormat="1" applyFont="1" applyBorder="1" applyAlignment="1">
      <alignment horizontal="center" vertical="center"/>
    </xf>
    <xf numFmtId="43" fontId="13" fillId="0" borderId="16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3" fontId="12" fillId="0" borderId="11" xfId="42" applyFont="1" applyFill="1" applyBorder="1" applyAlignment="1" applyProtection="1">
      <alignment horizontal="right" vertical="center"/>
      <protection/>
    </xf>
    <xf numFmtId="0" fontId="9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43" fontId="12" fillId="0" borderId="45" xfId="42" applyFont="1" applyFill="1" applyBorder="1" applyAlignment="1" applyProtection="1">
      <alignment horizontal="center" vertical="center"/>
      <protection/>
    </xf>
    <xf numFmtId="0" fontId="12" fillId="0" borderId="45" xfId="0" applyFont="1" applyBorder="1" applyAlignment="1">
      <alignment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30" fillId="0" borderId="11" xfId="0" applyNumberFormat="1" applyFont="1" applyFill="1" applyBorder="1" applyAlignment="1">
      <alignment wrapText="1"/>
    </xf>
    <xf numFmtId="4" fontId="23" fillId="0" borderId="11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/>
    </xf>
    <xf numFmtId="10" fontId="23" fillId="0" borderId="11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4" fontId="9" fillId="34" borderId="11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 wrapText="1"/>
    </xf>
    <xf numFmtId="43" fontId="16" fillId="0" borderId="14" xfId="42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3" fillId="0" borderId="13" xfId="42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43" fontId="23" fillId="0" borderId="11" xfId="42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43" fontId="23" fillId="0" borderId="11" xfId="0" applyNumberFormat="1" applyFont="1" applyBorder="1" applyAlignment="1">
      <alignment horizontal="center" vertical="center"/>
    </xf>
    <xf numFmtId="0" fontId="16" fillId="0" borderId="4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 wrapText="1"/>
    </xf>
    <xf numFmtId="0" fontId="23" fillId="0" borderId="36" xfId="0" applyFont="1" applyBorder="1" applyAlignment="1">
      <alignment vertical="top" wrapText="1"/>
    </xf>
    <xf numFmtId="43" fontId="23" fillId="0" borderId="17" xfId="42" applyFont="1" applyBorder="1" applyAlignment="1">
      <alignment horizontal="right" vertical="center"/>
    </xf>
    <xf numFmtId="43" fontId="23" fillId="0" borderId="24" xfId="42" applyFont="1" applyBorder="1" applyAlignment="1">
      <alignment horizontal="right" vertical="center"/>
    </xf>
    <xf numFmtId="43" fontId="23" fillId="0" borderId="56" xfId="42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30" fillId="0" borderId="4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43" fontId="30" fillId="0" borderId="17" xfId="42" applyFont="1" applyBorder="1" applyAlignment="1">
      <alignment horizontal="right" vertical="center"/>
    </xf>
    <xf numFmtId="172" fontId="30" fillId="0" borderId="17" xfId="42" applyNumberFormat="1" applyFont="1" applyBorder="1" applyAlignment="1">
      <alignment horizontal="right" vertical="center"/>
    </xf>
    <xf numFmtId="172" fontId="23" fillId="0" borderId="17" xfId="42" applyNumberFormat="1" applyFont="1" applyBorder="1" applyAlignment="1">
      <alignment horizontal="right" vertical="center"/>
    </xf>
    <xf numFmtId="172" fontId="30" fillId="0" borderId="36" xfId="42" applyNumberFormat="1" applyFont="1" applyFill="1" applyBorder="1" applyAlignment="1" applyProtection="1">
      <alignment horizontal="right" vertical="top" wrapText="1"/>
      <protection/>
    </xf>
    <xf numFmtId="172" fontId="23" fillId="0" borderId="36" xfId="42" applyNumberFormat="1" applyFont="1" applyFill="1" applyBorder="1" applyAlignment="1" applyProtection="1">
      <alignment horizontal="right" vertical="top" wrapText="1"/>
      <protection/>
    </xf>
    <xf numFmtId="172" fontId="30" fillId="0" borderId="17" xfId="42" applyNumberFormat="1" applyFont="1" applyBorder="1" applyAlignment="1">
      <alignment horizontal="right" vertical="center"/>
    </xf>
    <xf numFmtId="172" fontId="23" fillId="0" borderId="56" xfId="42" applyNumberFormat="1" applyFont="1" applyBorder="1" applyAlignment="1">
      <alignment horizontal="right" vertical="center"/>
    </xf>
    <xf numFmtId="172" fontId="23" fillId="0" borderId="56" xfId="42" applyNumberFormat="1" applyFont="1" applyBorder="1" applyAlignment="1">
      <alignment vertical="center"/>
    </xf>
    <xf numFmtId="0" fontId="23" fillId="0" borderId="57" xfId="0" applyFont="1" applyBorder="1" applyAlignment="1">
      <alignment vertical="top" wrapText="1"/>
    </xf>
    <xf numFmtId="172" fontId="23" fillId="0" borderId="57" xfId="42" applyNumberFormat="1" applyFont="1" applyFill="1" applyBorder="1" applyAlignment="1" applyProtection="1">
      <alignment horizontal="right" vertical="top" wrapText="1"/>
      <protection/>
    </xf>
    <xf numFmtId="172" fontId="30" fillId="0" borderId="10" xfId="42" applyNumberFormat="1" applyFont="1" applyBorder="1" applyAlignment="1">
      <alignment horizontal="right" vertical="center"/>
    </xf>
    <xf numFmtId="43" fontId="23" fillId="0" borderId="10" xfId="42" applyFont="1" applyBorder="1" applyAlignment="1">
      <alignment horizontal="right" vertical="center"/>
    </xf>
    <xf numFmtId="0" fontId="23" fillId="0" borderId="35" xfId="0" applyFont="1" applyBorder="1" applyAlignment="1">
      <alignment vertical="top" wrapText="1"/>
    </xf>
    <xf numFmtId="172" fontId="23" fillId="0" borderId="35" xfId="42" applyNumberFormat="1" applyFont="1" applyFill="1" applyBorder="1" applyAlignment="1" applyProtection="1">
      <alignment horizontal="right" vertical="top" wrapText="1"/>
      <protection/>
    </xf>
    <xf numFmtId="43" fontId="23" fillId="0" borderId="11" xfId="42" applyFont="1" applyBorder="1" applyAlignment="1">
      <alignment horizontal="right" vertical="center"/>
    </xf>
    <xf numFmtId="43" fontId="16" fillId="0" borderId="42" xfId="42" applyFont="1" applyFill="1" applyBorder="1" applyAlignment="1" applyProtection="1">
      <alignment/>
      <protection/>
    </xf>
    <xf numFmtId="0" fontId="21" fillId="0" borderId="14" xfId="0" applyFont="1" applyBorder="1" applyAlignment="1">
      <alignment horizontal="center" vertical="center"/>
    </xf>
    <xf numFmtId="0" fontId="30" fillId="0" borderId="38" xfId="0" applyFont="1" applyBorder="1" applyAlignment="1">
      <alignment vertical="top" wrapText="1"/>
    </xf>
    <xf numFmtId="0" fontId="16" fillId="0" borderId="27" xfId="0" applyFont="1" applyBorder="1" applyAlignment="1">
      <alignment vertical="center" wrapText="1"/>
    </xf>
    <xf numFmtId="4" fontId="30" fillId="0" borderId="11" xfId="42" applyNumberFormat="1" applyFont="1" applyFill="1" applyBorder="1" applyAlignment="1" applyProtection="1">
      <alignment horizontal="right" wrapText="1"/>
      <protection/>
    </xf>
    <xf numFmtId="4" fontId="23" fillId="0" borderId="35" xfId="42" applyNumberFormat="1" applyFont="1" applyFill="1" applyBorder="1" applyAlignment="1" applyProtection="1">
      <alignment horizontal="right" vertical="center" wrapText="1"/>
      <protection/>
    </xf>
    <xf numFmtId="4" fontId="23" fillId="0" borderId="38" xfId="42" applyNumberFormat="1" applyFont="1" applyFill="1" applyBorder="1" applyAlignment="1" applyProtection="1">
      <alignment horizontal="right" vertical="center" wrapText="1"/>
      <protection/>
    </xf>
    <xf numFmtId="4" fontId="18" fillId="0" borderId="16" xfId="0" applyNumberFormat="1" applyFont="1" applyBorder="1" applyAlignment="1">
      <alignment horizontal="right" vertical="center"/>
    </xf>
    <xf numFmtId="4" fontId="18" fillId="0" borderId="15" xfId="42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4" fontId="23" fillId="0" borderId="40" xfId="42" applyNumberFormat="1" applyFont="1" applyFill="1" applyBorder="1" applyAlignment="1" applyProtection="1">
      <alignment horizontal="right" vertical="center" wrapText="1"/>
      <protection/>
    </xf>
    <xf numFmtId="4" fontId="30" fillId="0" borderId="44" xfId="42" applyNumberFormat="1" applyFont="1" applyFill="1" applyBorder="1" applyAlignment="1" applyProtection="1">
      <alignment horizontal="right" vertical="center" wrapText="1"/>
      <protection/>
    </xf>
    <xf numFmtId="4" fontId="30" fillId="0" borderId="25" xfId="42" applyNumberFormat="1" applyFont="1" applyFill="1" applyBorder="1" applyAlignment="1" applyProtection="1">
      <alignment horizontal="right" vertical="center" wrapText="1"/>
      <protection/>
    </xf>
    <xf numFmtId="4" fontId="23" fillId="0" borderId="25" xfId="42" applyNumberFormat="1" applyFont="1" applyFill="1" applyBorder="1" applyAlignment="1" applyProtection="1">
      <alignment horizontal="right" vertical="center" wrapText="1"/>
      <protection/>
    </xf>
    <xf numFmtId="4" fontId="30" fillId="0" borderId="58" xfId="42" applyNumberFormat="1" applyFont="1" applyFill="1" applyBorder="1" applyAlignment="1" applyProtection="1">
      <alignment horizontal="right" vertical="center" wrapText="1"/>
      <protection/>
    </xf>
    <xf numFmtId="4" fontId="23" fillId="0" borderId="44" xfId="42" applyNumberFormat="1" applyFont="1" applyFill="1" applyBorder="1" applyAlignment="1" applyProtection="1">
      <alignment horizontal="right" vertical="center" wrapText="1"/>
      <protection/>
    </xf>
    <xf numFmtId="4" fontId="23" fillId="0" borderId="59" xfId="42" applyNumberFormat="1" applyFont="1" applyFill="1" applyBorder="1" applyAlignment="1" applyProtection="1">
      <alignment horizontal="right" vertical="center" wrapText="1"/>
      <protection/>
    </xf>
    <xf numFmtId="4" fontId="30" fillId="0" borderId="35" xfId="42" applyNumberFormat="1" applyFont="1" applyFill="1" applyBorder="1" applyAlignment="1" applyProtection="1">
      <alignment horizontal="right" vertical="center" wrapText="1"/>
      <protection/>
    </xf>
    <xf numFmtId="4" fontId="30" fillId="0" borderId="38" xfId="42" applyNumberFormat="1" applyFont="1" applyFill="1" applyBorder="1" applyAlignment="1" applyProtection="1">
      <alignment horizontal="right" vertical="center" wrapText="1"/>
      <protection/>
    </xf>
    <xf numFmtId="4" fontId="23" fillId="0" borderId="60" xfId="42" applyNumberFormat="1" applyFont="1" applyFill="1" applyBorder="1" applyAlignment="1" applyProtection="1">
      <alignment horizontal="right" vertical="center" wrapText="1"/>
      <protection/>
    </xf>
    <xf numFmtId="4" fontId="30" fillId="0" borderId="47" xfId="0" applyNumberFormat="1" applyFont="1" applyBorder="1" applyAlignment="1">
      <alignment horizontal="right" vertical="center" wrapText="1"/>
    </xf>
    <xf numFmtId="4" fontId="23" fillId="0" borderId="38" xfId="42" applyNumberFormat="1" applyFont="1" applyBorder="1" applyAlignment="1">
      <alignment horizontal="right" vertical="center" wrapText="1"/>
    </xf>
    <xf numFmtId="4" fontId="23" fillId="0" borderId="36" xfId="42" applyNumberFormat="1" applyFont="1" applyFill="1" applyBorder="1" applyAlignment="1" applyProtection="1">
      <alignment horizontal="right" vertical="center" wrapText="1"/>
      <protection/>
    </xf>
    <xf numFmtId="4" fontId="23" fillId="0" borderId="13" xfId="42" applyNumberFormat="1" applyFont="1" applyFill="1" applyBorder="1" applyAlignment="1" applyProtection="1">
      <alignment horizontal="right" vertical="center" wrapText="1"/>
      <protection/>
    </xf>
    <xf numFmtId="4" fontId="23" fillId="0" borderId="0" xfId="42" applyNumberFormat="1" applyFont="1" applyFill="1" applyBorder="1" applyAlignment="1" applyProtection="1">
      <alignment horizontal="right" vertical="center" wrapText="1"/>
      <protection/>
    </xf>
    <xf numFmtId="4" fontId="23" fillId="0" borderId="15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/>
    </xf>
    <xf numFmtId="4" fontId="23" fillId="0" borderId="35" xfId="0" applyNumberFormat="1" applyFont="1" applyBorder="1" applyAlignment="1">
      <alignment horizontal="right" vertical="center"/>
    </xf>
    <xf numFmtId="4" fontId="30" fillId="0" borderId="16" xfId="42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/>
    </xf>
    <xf numFmtId="4" fontId="23" fillId="0" borderId="42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30" fillId="0" borderId="24" xfId="42" applyNumberFormat="1" applyFont="1" applyBorder="1" applyAlignment="1">
      <alignment horizontal="right" vertical="center" wrapText="1"/>
    </xf>
    <xf numFmtId="4" fontId="23" fillId="0" borderId="24" xfId="42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/>
    </xf>
    <xf numFmtId="4" fontId="30" fillId="0" borderId="11" xfId="42" applyNumberFormat="1" applyFont="1" applyBorder="1" applyAlignment="1">
      <alignment horizontal="right" vertical="center"/>
    </xf>
    <xf numFmtId="4" fontId="30" fillId="0" borderId="18" xfId="42" applyNumberFormat="1" applyFont="1" applyBorder="1" applyAlignment="1">
      <alignment horizontal="right" vertical="center"/>
    </xf>
    <xf numFmtId="4" fontId="30" fillId="0" borderId="13" xfId="42" applyNumberFormat="1" applyFont="1" applyBorder="1" applyAlignment="1">
      <alignment horizontal="right" vertical="center"/>
    </xf>
    <xf numFmtId="4" fontId="23" fillId="0" borderId="11" xfId="42" applyNumberFormat="1" applyFont="1" applyBorder="1" applyAlignment="1">
      <alignment horizontal="right" vertical="center"/>
    </xf>
    <xf numFmtId="4" fontId="23" fillId="0" borderId="10" xfId="42" applyNumberFormat="1" applyFont="1" applyBorder="1" applyAlignment="1">
      <alignment horizontal="right" vertical="center"/>
    </xf>
    <xf numFmtId="4" fontId="23" fillId="0" borderId="11" xfId="42" applyNumberFormat="1" applyFont="1" applyBorder="1" applyAlignment="1">
      <alignment horizontal="right"/>
    </xf>
    <xf numFmtId="4" fontId="23" fillId="0" borderId="16" xfId="42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/>
    </xf>
    <xf numFmtId="4" fontId="23" fillId="0" borderId="50" xfId="42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/>
    </xf>
    <xf numFmtId="4" fontId="30" fillId="0" borderId="10" xfId="42" applyNumberFormat="1" applyFont="1" applyBorder="1" applyAlignment="1">
      <alignment horizontal="right" vertical="center"/>
    </xf>
    <xf numFmtId="4" fontId="30" fillId="0" borderId="50" xfId="42" applyNumberFormat="1" applyFont="1" applyBorder="1" applyAlignment="1">
      <alignment horizontal="right" vertical="center"/>
    </xf>
    <xf numFmtId="4" fontId="23" fillId="0" borderId="13" xfId="42" applyNumberFormat="1" applyFont="1" applyBorder="1" applyAlignment="1">
      <alignment horizontal="right" vertical="center"/>
    </xf>
    <xf numFmtId="4" fontId="23" fillId="0" borderId="18" xfId="42" applyNumberFormat="1" applyFont="1" applyBorder="1" applyAlignment="1">
      <alignment horizontal="right" vertical="center"/>
    </xf>
    <xf numFmtId="4" fontId="18" fillId="0" borderId="12" xfId="42" applyNumberFormat="1" applyFont="1" applyBorder="1" applyAlignment="1">
      <alignment horizontal="right" vertical="center"/>
    </xf>
    <xf numFmtId="4" fontId="23" fillId="0" borderId="0" xfId="0" applyNumberFormat="1" applyFont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4" xfId="0" applyFont="1" applyBorder="1" applyAlignment="1">
      <alignment horizontal="center"/>
    </xf>
    <xf numFmtId="0" fontId="23" fillId="0" borderId="37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0" fontId="23" fillId="0" borderId="46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6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wrapText="1"/>
    </xf>
    <xf numFmtId="0" fontId="30" fillId="0" borderId="62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4" fontId="30" fillId="0" borderId="45" xfId="42" applyNumberFormat="1" applyFont="1" applyFill="1" applyBorder="1" applyAlignment="1" applyProtection="1">
      <alignment horizontal="right" wrapText="1"/>
      <protection/>
    </xf>
    <xf numFmtId="4" fontId="30" fillId="0" borderId="37" xfId="42" applyNumberFormat="1" applyFont="1" applyFill="1" applyBorder="1" applyAlignment="1" applyProtection="1">
      <alignment horizontal="right" wrapText="1"/>
      <protection/>
    </xf>
    <xf numFmtId="4" fontId="23" fillId="0" borderId="11" xfId="0" applyNumberFormat="1" applyFont="1" applyBorder="1" applyAlignment="1">
      <alignment horizontal="right" wrapText="1"/>
    </xf>
    <xf numFmtId="4" fontId="23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4" fontId="30" fillId="0" borderId="30" xfId="42" applyNumberFormat="1" applyFont="1" applyFill="1" applyBorder="1" applyAlignment="1" applyProtection="1">
      <alignment horizontal="right" wrapText="1"/>
      <protection/>
    </xf>
    <xf numFmtId="4" fontId="23" fillId="0" borderId="13" xfId="0" applyNumberFormat="1" applyFont="1" applyBorder="1" applyAlignment="1">
      <alignment horizontal="right" wrapText="1"/>
    </xf>
    <xf numFmtId="4" fontId="23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4" fontId="23" fillId="0" borderId="11" xfId="42" applyNumberFormat="1" applyFont="1" applyBorder="1" applyAlignment="1">
      <alignment horizontal="right" wrapText="1"/>
    </xf>
    <xf numFmtId="4" fontId="23" fillId="0" borderId="13" xfId="42" applyNumberFormat="1" applyFont="1" applyBorder="1" applyAlignment="1">
      <alignment horizontal="right" wrapText="1"/>
    </xf>
    <xf numFmtId="0" fontId="30" fillId="0" borderId="37" xfId="0" applyFont="1" applyBorder="1" applyAlignment="1">
      <alignment wrapText="1"/>
    </xf>
    <xf numFmtId="4" fontId="30" fillId="0" borderId="11" xfId="42" applyNumberFormat="1" applyFont="1" applyBorder="1" applyAlignment="1">
      <alignment horizontal="right" wrapText="1"/>
    </xf>
    <xf numFmtId="4" fontId="23" fillId="0" borderId="11" xfId="42" applyNumberFormat="1" applyFont="1" applyBorder="1" applyAlignment="1">
      <alignment horizontal="right" vertical="center" wrapText="1"/>
    </xf>
    <xf numFmtId="0" fontId="23" fillId="0" borderId="40" xfId="0" applyFont="1" applyBorder="1" applyAlignment="1">
      <alignment wrapText="1"/>
    </xf>
    <xf numFmtId="4" fontId="23" fillId="0" borderId="13" xfId="42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0" fontId="23" fillId="0" borderId="43" xfId="0" applyFont="1" applyBorder="1" applyAlignment="1">
      <alignment wrapText="1"/>
    </xf>
    <xf numFmtId="4" fontId="23" fillId="0" borderId="43" xfId="42" applyNumberFormat="1" applyFont="1" applyFill="1" applyBorder="1" applyAlignment="1" applyProtection="1">
      <alignment horizontal="right" vertical="center" wrapText="1"/>
      <protection/>
    </xf>
    <xf numFmtId="4" fontId="23" fillId="0" borderId="11" xfId="0" applyNumberFormat="1" applyFont="1" applyBorder="1" applyAlignment="1">
      <alignment horizontal="right" vertical="center" wrapText="1"/>
    </xf>
    <xf numFmtId="4" fontId="23" fillId="0" borderId="63" xfId="42" applyNumberFormat="1" applyFont="1" applyFill="1" applyBorder="1" applyAlignment="1" applyProtection="1">
      <alignment horizontal="right" vertical="center" wrapText="1"/>
      <protection/>
    </xf>
    <xf numFmtId="4" fontId="23" fillId="0" borderId="63" xfId="42" applyNumberFormat="1" applyFont="1" applyFill="1" applyBorder="1" applyAlignment="1" applyProtection="1">
      <alignment horizontal="right" wrapText="1"/>
      <protection/>
    </xf>
    <xf numFmtId="4" fontId="23" fillId="0" borderId="13" xfId="0" applyNumberFormat="1" applyFont="1" applyBorder="1" applyAlignment="1">
      <alignment horizontal="right" wrapText="1"/>
    </xf>
    <xf numFmtId="4" fontId="23" fillId="0" borderId="13" xfId="42" applyNumberFormat="1" applyFont="1" applyBorder="1" applyAlignment="1">
      <alignment horizontal="right" wrapText="1"/>
    </xf>
    <xf numFmtId="4" fontId="30" fillId="0" borderId="11" xfId="0" applyNumberFormat="1" applyFont="1" applyBorder="1" applyAlignment="1">
      <alignment horizontal="right" wrapText="1"/>
    </xf>
    <xf numFmtId="4" fontId="30" fillId="0" borderId="11" xfId="42" applyNumberFormat="1" applyFont="1" applyBorder="1" applyAlignment="1">
      <alignment horizontal="right" wrapText="1"/>
    </xf>
    <xf numFmtId="0" fontId="23" fillId="0" borderId="11" xfId="0" applyFont="1" applyBorder="1" applyAlignment="1">
      <alignment vertical="top" wrapText="1"/>
    </xf>
    <xf numFmtId="4" fontId="23" fillId="0" borderId="11" xfId="0" applyNumberFormat="1" applyFont="1" applyBorder="1" applyAlignment="1">
      <alignment horizontal="right" wrapText="1"/>
    </xf>
    <xf numFmtId="4" fontId="23" fillId="0" borderId="11" xfId="42" applyNumberFormat="1" applyFont="1" applyBorder="1" applyAlignment="1">
      <alignment horizontal="right" wrapText="1"/>
    </xf>
    <xf numFmtId="4" fontId="23" fillId="0" borderId="45" xfId="42" applyNumberFormat="1" applyFont="1" applyFill="1" applyBorder="1" applyAlignment="1" applyProtection="1">
      <alignment horizontal="right" wrapText="1"/>
      <protection/>
    </xf>
    <xf numFmtId="4" fontId="23" fillId="0" borderId="37" xfId="42" applyNumberFormat="1" applyFont="1" applyFill="1" applyBorder="1" applyAlignment="1" applyProtection="1">
      <alignment horizontal="right" wrapText="1"/>
      <protection/>
    </xf>
    <xf numFmtId="0" fontId="30" fillId="0" borderId="45" xfId="0" applyFont="1" applyBorder="1" applyAlignment="1">
      <alignment wrapText="1"/>
    </xf>
    <xf numFmtId="4" fontId="23" fillId="0" borderId="13" xfId="42" applyNumberFormat="1" applyFont="1" applyBorder="1" applyAlignment="1">
      <alignment horizontal="right" vertical="center" wrapText="1"/>
    </xf>
    <xf numFmtId="4" fontId="30" fillId="0" borderId="40" xfId="42" applyNumberFormat="1" applyFont="1" applyFill="1" applyBorder="1" applyAlignment="1" applyProtection="1">
      <alignment horizontal="right" vertical="center" wrapText="1"/>
      <protection/>
    </xf>
    <xf numFmtId="4" fontId="23" fillId="0" borderId="45" xfId="42" applyNumberFormat="1" applyFont="1" applyFill="1" applyBorder="1" applyAlignment="1" applyProtection="1">
      <alignment horizontal="right" vertical="center" wrapText="1"/>
      <protection/>
    </xf>
    <xf numFmtId="4" fontId="23" fillId="0" borderId="15" xfId="42" applyNumberFormat="1" applyFont="1" applyBorder="1" applyAlignment="1">
      <alignment horizontal="right" vertical="center"/>
    </xf>
    <xf numFmtId="4" fontId="23" fillId="0" borderId="11" xfId="42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vertical="top" wrapText="1"/>
    </xf>
    <xf numFmtId="4" fontId="30" fillId="0" borderId="45" xfId="42" applyNumberFormat="1" applyFont="1" applyFill="1" applyBorder="1" applyAlignment="1" applyProtection="1">
      <alignment horizontal="right" vertical="center" wrapText="1"/>
      <protection/>
    </xf>
    <xf numFmtId="43" fontId="7" fillId="0" borderId="16" xfId="42" applyFont="1" applyFill="1" applyBorder="1" applyAlignment="1" applyProtection="1">
      <alignment horizontal="center" vertical="center" wrapText="1"/>
      <protection/>
    </xf>
    <xf numFmtId="4" fontId="23" fillId="0" borderId="13" xfId="42" applyNumberFormat="1" applyFont="1" applyBorder="1" applyAlignment="1">
      <alignment horizontal="right" vertical="top" wrapText="1"/>
    </xf>
    <xf numFmtId="4" fontId="23" fillId="0" borderId="13" xfId="42" applyNumberFormat="1" applyFont="1" applyBorder="1" applyAlignment="1">
      <alignment horizontal="right" vertical="top" wrapText="1"/>
    </xf>
    <xf numFmtId="4" fontId="30" fillId="0" borderId="11" xfId="42" applyNumberFormat="1" applyFont="1" applyFill="1" applyBorder="1" applyAlignment="1" applyProtection="1">
      <alignment horizontal="right" vertical="center" wrapText="1"/>
      <protection/>
    </xf>
    <xf numFmtId="4" fontId="23" fillId="0" borderId="11" xfId="42" applyNumberFormat="1" applyFont="1" applyBorder="1" applyAlignment="1">
      <alignment horizontal="right" vertical="top" wrapText="1"/>
    </xf>
    <xf numFmtId="4" fontId="23" fillId="0" borderId="11" xfId="42" applyNumberFormat="1" applyFont="1" applyBorder="1" applyAlignment="1">
      <alignment horizontal="right" vertical="top" wrapText="1"/>
    </xf>
    <xf numFmtId="43" fontId="9" fillId="0" borderId="47" xfId="42" applyFont="1" applyFill="1" applyBorder="1" applyAlignment="1" applyProtection="1">
      <alignment horizontal="center" vertical="center" wrapText="1"/>
      <protection/>
    </xf>
    <xf numFmtId="4" fontId="30" fillId="0" borderId="11" xfId="0" applyNumberFormat="1" applyFont="1" applyBorder="1" applyAlignment="1">
      <alignment horizontal="right" vertical="top" wrapText="1"/>
    </xf>
    <xf numFmtId="4" fontId="30" fillId="0" borderId="11" xfId="42" applyNumberFormat="1" applyFont="1" applyBorder="1" applyAlignment="1">
      <alignment horizontal="right" vertical="top" wrapText="1"/>
    </xf>
    <xf numFmtId="4" fontId="30" fillId="0" borderId="64" xfId="42" applyNumberFormat="1" applyFont="1" applyFill="1" applyBorder="1" applyAlignment="1" applyProtection="1">
      <alignment horizontal="right" wrapText="1"/>
      <protection/>
    </xf>
    <xf numFmtId="0" fontId="23" fillId="0" borderId="10" xfId="0" applyFont="1" applyBorder="1" applyAlignment="1">
      <alignment vertical="center" wrapText="1"/>
    </xf>
    <xf numFmtId="4" fontId="30" fillId="0" borderId="13" xfId="42" applyNumberFormat="1" applyFont="1" applyBorder="1" applyAlignment="1">
      <alignment horizontal="right" wrapText="1"/>
    </xf>
    <xf numFmtId="4" fontId="30" fillId="0" borderId="13" xfId="0" applyNumberFormat="1" applyFont="1" applyBorder="1" applyAlignment="1">
      <alignment horizontal="right" vertical="top" wrapText="1"/>
    </xf>
    <xf numFmtId="4" fontId="30" fillId="0" borderId="13" xfId="42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4" fontId="23" fillId="0" borderId="10" xfId="42" applyNumberFormat="1" applyFont="1" applyBorder="1" applyAlignment="1">
      <alignment horizontal="right" vertical="top" wrapText="1"/>
    </xf>
    <xf numFmtId="4" fontId="23" fillId="0" borderId="10" xfId="0" applyNumberFormat="1" applyFont="1" applyBorder="1" applyAlignment="1">
      <alignment horizontal="right" vertical="top" wrapText="1"/>
    </xf>
    <xf numFmtId="4" fontId="23" fillId="0" borderId="10" xfId="42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23" fillId="0" borderId="41" xfId="0" applyFont="1" applyBorder="1" applyAlignment="1">
      <alignment vertical="center" wrapText="1"/>
    </xf>
    <xf numFmtId="4" fontId="23" fillId="0" borderId="65" xfId="42" applyNumberFormat="1" applyFont="1" applyFill="1" applyBorder="1" applyAlignment="1" applyProtection="1">
      <alignment horizontal="right" vertical="center" wrapText="1"/>
      <protection/>
    </xf>
    <xf numFmtId="4" fontId="23" fillId="0" borderId="14" xfId="42" applyNumberFormat="1" applyFont="1" applyFill="1" applyBorder="1" applyAlignment="1" applyProtection="1">
      <alignment horizontal="right" vertical="center" wrapText="1"/>
      <protection/>
    </xf>
    <xf numFmtId="4" fontId="23" fillId="0" borderId="14" xfId="42" applyNumberFormat="1" applyFont="1" applyBorder="1" applyAlignment="1">
      <alignment horizontal="right" vertical="top" wrapText="1"/>
    </xf>
    <xf numFmtId="4" fontId="23" fillId="0" borderId="14" xfId="0" applyNumberFormat="1" applyFont="1" applyBorder="1" applyAlignment="1">
      <alignment horizontal="right" vertical="top" wrapText="1"/>
    </xf>
    <xf numFmtId="4" fontId="23" fillId="0" borderId="14" xfId="42" applyNumberFormat="1" applyFont="1" applyBorder="1" applyAlignment="1">
      <alignment horizontal="right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top" wrapText="1"/>
    </xf>
    <xf numFmtId="4" fontId="23" fillId="0" borderId="16" xfId="42" applyNumberFormat="1" applyFont="1" applyBorder="1" applyAlignment="1">
      <alignment horizontal="right" vertical="center"/>
    </xf>
    <xf numFmtId="0" fontId="0" fillId="0" borderId="66" xfId="0" applyFont="1" applyBorder="1" applyAlignment="1">
      <alignment/>
    </xf>
    <xf numFmtId="4" fontId="23" fillId="0" borderId="16" xfId="42" applyNumberFormat="1" applyFont="1" applyBorder="1" applyAlignment="1">
      <alignment horizontal="right" wrapText="1"/>
    </xf>
    <xf numFmtId="4" fontId="23" fillId="0" borderId="16" xfId="42" applyNumberFormat="1" applyFont="1" applyBorder="1" applyAlignment="1">
      <alignment horizontal="right"/>
    </xf>
    <xf numFmtId="0" fontId="23" fillId="0" borderId="61" xfId="0" applyFont="1" applyBorder="1" applyAlignment="1">
      <alignment horizontal="center" wrapText="1"/>
    </xf>
    <xf numFmtId="4" fontId="23" fillId="0" borderId="50" xfId="42" applyNumberFormat="1" applyFont="1" applyBorder="1" applyAlignment="1">
      <alignment horizontal="right" vertical="center" wrapText="1"/>
    </xf>
    <xf numFmtId="4" fontId="30" fillId="0" borderId="11" xfId="42" applyNumberFormat="1" applyFont="1" applyFill="1" applyBorder="1" applyAlignment="1" applyProtection="1">
      <alignment horizontal="right" vertical="center" wrapText="1"/>
      <protection/>
    </xf>
    <xf numFmtId="4" fontId="30" fillId="0" borderId="16" xfId="42" applyNumberFormat="1" applyFont="1" applyFill="1" applyBorder="1" applyAlignment="1" applyProtection="1">
      <alignment horizontal="right" vertical="center" wrapText="1"/>
      <protection/>
    </xf>
    <xf numFmtId="4" fontId="23" fillId="0" borderId="67" xfId="42" applyNumberFormat="1" applyFont="1" applyFill="1" applyBorder="1" applyAlignment="1" applyProtection="1">
      <alignment horizontal="right" vertical="center" wrapText="1"/>
      <protection/>
    </xf>
    <xf numFmtId="49" fontId="30" fillId="0" borderId="35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3" fillId="0" borderId="24" xfId="0" applyFont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3" fontId="18" fillId="0" borderId="11" xfId="42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43" fontId="29" fillId="0" borderId="10" xfId="42" applyFont="1" applyBorder="1" applyAlignment="1">
      <alignment vertical="center"/>
    </xf>
    <xf numFmtId="43" fontId="29" fillId="0" borderId="10" xfId="42" applyFont="1" applyBorder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43" fontId="27" fillId="0" borderId="14" xfId="42" applyFont="1" applyBorder="1" applyAlignment="1">
      <alignment vertical="center"/>
    </xf>
    <xf numFmtId="171" fontId="27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71" fontId="10" fillId="0" borderId="11" xfId="0" applyNumberFormat="1" applyFont="1" applyBorder="1" applyAlignment="1">
      <alignment vertical="center"/>
    </xf>
    <xf numFmtId="43" fontId="27" fillId="0" borderId="11" xfId="42" applyFont="1" applyBorder="1" applyAlignment="1">
      <alignment horizontal="right" vertical="center"/>
    </xf>
    <xf numFmtId="171" fontId="27" fillId="0" borderId="11" xfId="0" applyNumberFormat="1" applyFont="1" applyBorder="1" applyAlignment="1">
      <alignment horizontal="right" vertical="center"/>
    </xf>
    <xf numFmtId="171" fontId="27" fillId="0" borderId="13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27" fillId="0" borderId="10" xfId="51" applyFont="1" applyBorder="1" applyAlignment="1">
      <alignment horizontal="center"/>
      <protection/>
    </xf>
    <xf numFmtId="0" fontId="9" fillId="0" borderId="19" xfId="51" applyFont="1" applyBorder="1" applyAlignment="1">
      <alignment horizontal="center"/>
      <protection/>
    </xf>
    <xf numFmtId="0" fontId="27" fillId="0" borderId="17" xfId="51" applyFont="1" applyBorder="1" applyAlignment="1">
      <alignment horizontal="left"/>
      <protection/>
    </xf>
    <xf numFmtId="49" fontId="9" fillId="0" borderId="66" xfId="51" applyNumberFormat="1" applyFont="1" applyBorder="1" applyAlignment="1">
      <alignment horizontal="center"/>
      <protection/>
    </xf>
    <xf numFmtId="0" fontId="9" fillId="0" borderId="16" xfId="51" applyFont="1" applyBorder="1" applyAlignment="1">
      <alignment/>
      <protection/>
    </xf>
    <xf numFmtId="171" fontId="9" fillId="0" borderId="17" xfId="51" applyNumberFormat="1" applyFont="1" applyBorder="1">
      <alignment/>
      <protection/>
    </xf>
    <xf numFmtId="171" fontId="9" fillId="0" borderId="17" xfId="51" applyNumberFormat="1" applyFont="1" applyBorder="1" applyAlignment="1">
      <alignment/>
      <protection/>
    </xf>
    <xf numFmtId="0" fontId="9" fillId="0" borderId="17" xfId="51" applyFont="1" applyBorder="1" applyAlignment="1">
      <alignment horizontal="center"/>
      <protection/>
    </xf>
    <xf numFmtId="4" fontId="9" fillId="0" borderId="17" xfId="51" applyNumberFormat="1" applyFont="1" applyBorder="1">
      <alignment/>
      <protection/>
    </xf>
    <xf numFmtId="4" fontId="9" fillId="0" borderId="17" xfId="51" applyNumberFormat="1" applyFont="1" applyBorder="1" applyAlignment="1">
      <alignment/>
      <protection/>
    </xf>
    <xf numFmtId="4" fontId="9" fillId="0" borderId="11" xfId="42" applyNumberFormat="1" applyFont="1" applyBorder="1" applyAlignment="1">
      <alignment horizontal="right"/>
    </xf>
    <xf numFmtId="4" fontId="9" fillId="0" borderId="66" xfId="51" applyNumberFormat="1" applyFont="1" applyBorder="1">
      <alignment/>
      <protection/>
    </xf>
    <xf numFmtId="4" fontId="27" fillId="0" borderId="11" xfId="42" applyNumberFormat="1" applyFont="1" applyBorder="1" applyAlignment="1">
      <alignment horizontal="right"/>
    </xf>
    <xf numFmtId="4" fontId="9" fillId="0" borderId="66" xfId="51" applyNumberFormat="1" applyFont="1" applyBorder="1" applyAlignment="1">
      <alignment/>
      <protection/>
    </xf>
    <xf numFmtId="4" fontId="9" fillId="0" borderId="11" xfId="51" applyNumberFormat="1" applyFont="1" applyBorder="1" applyAlignment="1">
      <alignment/>
      <protection/>
    </xf>
    <xf numFmtId="4" fontId="9" fillId="0" borderId="11" xfId="42" applyNumberFormat="1" applyFont="1" applyBorder="1" applyAlignment="1">
      <alignment/>
    </xf>
    <xf numFmtId="4" fontId="9" fillId="0" borderId="66" xfId="42" applyNumberFormat="1" applyFont="1" applyBorder="1" applyAlignment="1">
      <alignment/>
    </xf>
    <xf numFmtId="0" fontId="27" fillId="0" borderId="56" xfId="51" applyFont="1" applyBorder="1" applyAlignment="1">
      <alignment horizontal="center" vertical="center"/>
      <protection/>
    </xf>
    <xf numFmtId="0" fontId="9" fillId="0" borderId="68" xfId="51" applyFont="1" applyBorder="1" applyAlignment="1">
      <alignment/>
      <protection/>
    </xf>
    <xf numFmtId="4" fontId="9" fillId="0" borderId="68" xfId="51" applyNumberFormat="1" applyFont="1" applyBorder="1">
      <alignment/>
      <protection/>
    </xf>
    <xf numFmtId="4" fontId="9" fillId="0" borderId="68" xfId="51" applyNumberFormat="1" applyFont="1" applyBorder="1" applyAlignment="1">
      <alignment/>
      <protection/>
    </xf>
    <xf numFmtId="4" fontId="9" fillId="0" borderId="19" xfId="51" applyNumberFormat="1" applyFont="1" applyBorder="1" applyAlignment="1">
      <alignment horizontal="center"/>
      <protection/>
    </xf>
    <xf numFmtId="4" fontId="9" fillId="0" borderId="24" xfId="51" applyNumberFormat="1" applyFont="1" applyBorder="1">
      <alignment/>
      <protection/>
    </xf>
    <xf numFmtId="4" fontId="9" fillId="0" borderId="56" xfId="51" applyNumberFormat="1" applyFont="1" applyBorder="1">
      <alignment/>
      <protection/>
    </xf>
    <xf numFmtId="4" fontId="9" fillId="0" borderId="10" xfId="51" applyNumberFormat="1" applyFont="1" applyBorder="1" applyAlignment="1">
      <alignment horizontal="center"/>
      <protection/>
    </xf>
    <xf numFmtId="0" fontId="9" fillId="0" borderId="56" xfId="51" applyFont="1" applyBorder="1" applyAlignment="1">
      <alignment/>
      <protection/>
    </xf>
    <xf numFmtId="0" fontId="9" fillId="0" borderId="24" xfId="51" applyFont="1" applyBorder="1" applyAlignment="1">
      <alignment/>
      <protection/>
    </xf>
    <xf numFmtId="0" fontId="9" fillId="0" borderId="10" xfId="51" applyFont="1" applyBorder="1" applyAlignment="1">
      <alignment horizontal="center"/>
      <protection/>
    </xf>
    <xf numFmtId="4" fontId="9" fillId="0" borderId="48" xfId="51" applyNumberFormat="1" applyFont="1" applyBorder="1">
      <alignment/>
      <protection/>
    </xf>
    <xf numFmtId="4" fontId="9" fillId="0" borderId="48" xfId="51" applyNumberFormat="1" applyFont="1" applyBorder="1" applyAlignment="1">
      <alignment/>
      <protection/>
    </xf>
    <xf numFmtId="4" fontId="9" fillId="0" borderId="56" xfId="51" applyNumberFormat="1" applyFont="1" applyBorder="1" applyAlignment="1">
      <alignment/>
      <protection/>
    </xf>
    <xf numFmtId="4" fontId="9" fillId="0" borderId="24" xfId="51" applyNumberFormat="1" applyFont="1" applyBorder="1" applyAlignment="1">
      <alignment/>
      <protection/>
    </xf>
    <xf numFmtId="0" fontId="9" fillId="0" borderId="14" xfId="51" applyFont="1" applyBorder="1" applyAlignment="1">
      <alignment/>
      <protection/>
    </xf>
    <xf numFmtId="0" fontId="9" fillId="0" borderId="69" xfId="51" applyFont="1" applyBorder="1" applyAlignment="1">
      <alignment/>
      <protection/>
    </xf>
    <xf numFmtId="4" fontId="9" fillId="0" borderId="70" xfId="51" applyNumberFormat="1" applyFont="1" applyBorder="1">
      <alignment/>
      <protection/>
    </xf>
    <xf numFmtId="4" fontId="9" fillId="0" borderId="71" xfId="51" applyNumberFormat="1" applyFont="1" applyBorder="1" applyAlignment="1">
      <alignment/>
      <protection/>
    </xf>
    <xf numFmtId="4" fontId="9" fillId="0" borderId="14" xfId="51" applyNumberFormat="1" applyFont="1" applyBorder="1" applyAlignment="1">
      <alignment/>
      <protection/>
    </xf>
    <xf numFmtId="4" fontId="9" fillId="0" borderId="69" xfId="51" applyNumberFormat="1" applyFont="1" applyBorder="1" applyAlignment="1">
      <alignment/>
      <protection/>
    </xf>
    <xf numFmtId="4" fontId="9" fillId="0" borderId="71" xfId="51" applyNumberFormat="1" applyFont="1" applyBorder="1">
      <alignment/>
      <protection/>
    </xf>
    <xf numFmtId="172" fontId="8" fillId="0" borderId="11" xfId="42" applyNumberFormat="1" applyFont="1" applyBorder="1" applyAlignment="1">
      <alignment horizontal="right" vertical="center"/>
    </xf>
    <xf numFmtId="172" fontId="4" fillId="0" borderId="20" xfId="42" applyNumberFormat="1" applyFont="1" applyBorder="1" applyAlignment="1">
      <alignment horizontal="right" vertical="center"/>
    </xf>
    <xf numFmtId="172" fontId="4" fillId="0" borderId="24" xfId="42" applyNumberFormat="1" applyFont="1" applyBorder="1" applyAlignment="1">
      <alignment horizontal="right" vertical="center"/>
    </xf>
    <xf numFmtId="172" fontId="4" fillId="0" borderId="17" xfId="42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172" fontId="27" fillId="0" borderId="11" xfId="42" applyNumberFormat="1" applyFont="1" applyBorder="1" applyAlignment="1">
      <alignment horizontal="right" vertical="center"/>
    </xf>
    <xf numFmtId="172" fontId="27" fillId="0" borderId="13" xfId="42" applyNumberFormat="1" applyFont="1" applyBorder="1" applyAlignment="1">
      <alignment vertical="center"/>
    </xf>
    <xf numFmtId="172" fontId="10" fillId="0" borderId="11" xfId="0" applyNumberFormat="1" applyFont="1" applyBorder="1" applyAlignment="1">
      <alignment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" fontId="30" fillId="0" borderId="13" xfId="0" applyNumberFormat="1" applyFont="1" applyBorder="1" applyAlignment="1">
      <alignment horizontal="right" vertical="center" wrapText="1"/>
    </xf>
    <xf numFmtId="4" fontId="16" fillId="0" borderId="11" xfId="42" applyNumberFormat="1" applyFont="1" applyBorder="1" applyAlignment="1">
      <alignment horizontal="right" vertical="center"/>
    </xf>
    <xf numFmtId="4" fontId="30" fillId="0" borderId="14" xfId="42" applyNumberFormat="1" applyFont="1" applyBorder="1" applyAlignment="1">
      <alignment horizontal="right" vertical="center" wrapText="1"/>
    </xf>
    <xf numFmtId="4" fontId="23" fillId="0" borderId="20" xfId="42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30" fillId="0" borderId="11" xfId="0" applyFont="1" applyBorder="1" applyAlignment="1">
      <alignment vertical="top" wrapText="1"/>
    </xf>
    <xf numFmtId="4" fontId="23" fillId="0" borderId="13" xfId="0" applyNumberFormat="1" applyFont="1" applyBorder="1" applyAlignment="1">
      <alignment horizontal="right" vertical="center"/>
    </xf>
    <xf numFmtId="0" fontId="16" fillId="0" borderId="14" xfId="0" applyFont="1" applyBorder="1" applyAlignment="1">
      <alignment vertical="center" wrapText="1"/>
    </xf>
    <xf numFmtId="4" fontId="23" fillId="0" borderId="14" xfId="42" applyNumberFormat="1" applyFont="1" applyBorder="1" applyAlignment="1">
      <alignment horizontal="right" vertical="center"/>
    </xf>
    <xf numFmtId="0" fontId="23" fillId="0" borderId="20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49" fontId="30" fillId="0" borderId="13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center" wrapText="1"/>
    </xf>
    <xf numFmtId="4" fontId="30" fillId="0" borderId="11" xfId="42" applyNumberFormat="1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43" fontId="18" fillId="0" borderId="11" xfId="42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43" fontId="8" fillId="0" borderId="14" xfId="42" applyFont="1" applyBorder="1" applyAlignment="1">
      <alignment vertical="center"/>
    </xf>
    <xf numFmtId="0" fontId="30" fillId="0" borderId="43" xfId="0" applyFont="1" applyBorder="1" applyAlignment="1">
      <alignment vertical="center" wrapText="1"/>
    </xf>
    <xf numFmtId="4" fontId="23" fillId="0" borderId="72" xfId="42" applyNumberFormat="1" applyFont="1" applyFill="1" applyBorder="1" applyAlignment="1" applyProtection="1">
      <alignment horizontal="right" vertical="center" wrapText="1"/>
      <protection/>
    </xf>
    <xf numFmtId="0" fontId="23" fillId="0" borderId="37" xfId="0" applyFont="1" applyBorder="1" applyAlignment="1">
      <alignment/>
    </xf>
    <xf numFmtId="0" fontId="30" fillId="0" borderId="13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7" fillId="0" borderId="14" xfId="0" applyFont="1" applyBorder="1" applyAlignment="1">
      <alignment vertical="center"/>
    </xf>
    <xf numFmtId="4" fontId="7" fillId="0" borderId="14" xfId="42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" fontId="9" fillId="0" borderId="11" xfId="42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13" xfId="42" applyNumberFormat="1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" fontId="9" fillId="0" borderId="13" xfId="42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1" xfId="42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66" xfId="0" applyFont="1" applyBorder="1" applyAlignment="1">
      <alignment vertical="top" wrapText="1"/>
    </xf>
    <xf numFmtId="0" fontId="9" fillId="0" borderId="11" xfId="0" applyFont="1" applyBorder="1" applyAlignment="1">
      <alignment vertical="center"/>
    </xf>
    <xf numFmtId="4" fontId="9" fillId="0" borderId="11" xfId="42" applyNumberFormat="1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4" fontId="23" fillId="0" borderId="11" xfId="42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6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3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66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27" fillId="0" borderId="56" xfId="0" applyFont="1" applyBorder="1" applyAlignment="1">
      <alignment horizontal="left" vertical="distributed" wrapText="1"/>
    </xf>
    <xf numFmtId="0" fontId="27" fillId="0" borderId="13" xfId="0" applyFont="1" applyBorder="1" applyAlignment="1">
      <alignment horizontal="left" vertical="distributed" wrapText="1"/>
    </xf>
    <xf numFmtId="0" fontId="27" fillId="0" borderId="10" xfId="0" applyFont="1" applyBorder="1" applyAlignment="1">
      <alignment horizontal="left" vertical="distributed" wrapText="1"/>
    </xf>
    <xf numFmtId="0" fontId="27" fillId="0" borderId="14" xfId="0" applyFont="1" applyBorder="1" applyAlignment="1">
      <alignment horizontal="left" vertical="distributed" wrapText="1"/>
    </xf>
    <xf numFmtId="0" fontId="0" fillId="0" borderId="10" xfId="0" applyBorder="1" applyAlignment="1">
      <alignment horizontal="left" vertical="distributed" wrapText="1"/>
    </xf>
    <xf numFmtId="0" fontId="13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6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8" fillId="0" borderId="74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24" fillId="33" borderId="11" xfId="0" applyFont="1" applyFill="1" applyBorder="1" applyAlignment="1">
      <alignment horizontal="center" vertical="center" wrapText="1"/>
    </xf>
    <xf numFmtId="0" fontId="1" fillId="0" borderId="0" xfId="51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51" applyFont="1" applyAlignment="1">
      <alignment horizontal="left"/>
      <protection/>
    </xf>
    <xf numFmtId="0" fontId="7" fillId="0" borderId="78" xfId="51" applyFont="1" applyBorder="1" applyAlignment="1">
      <alignment horizontal="center"/>
      <protection/>
    </xf>
    <xf numFmtId="0" fontId="7" fillId="0" borderId="79" xfId="51" applyFont="1" applyBorder="1" applyAlignment="1">
      <alignment horizontal="center"/>
      <protection/>
    </xf>
    <xf numFmtId="0" fontId="27" fillId="0" borderId="17" xfId="51" applyFont="1" applyBorder="1" applyAlignment="1">
      <alignment horizontal="center" vertical="center"/>
      <protection/>
    </xf>
    <xf numFmtId="0" fontId="31" fillId="0" borderId="80" xfId="51" applyFont="1" applyBorder="1" applyAlignment="1">
      <alignment horizontal="center" wrapText="1"/>
      <protection/>
    </xf>
    <xf numFmtId="0" fontId="31" fillId="0" borderId="68" xfId="51" applyFont="1" applyBorder="1" applyAlignment="1">
      <alignment horizontal="center" wrapText="1"/>
      <protection/>
    </xf>
    <xf numFmtId="0" fontId="31" fillId="0" borderId="81" xfId="51" applyFont="1" applyBorder="1" applyAlignment="1">
      <alignment horizontal="center" wrapText="1"/>
      <protection/>
    </xf>
    <xf numFmtId="0" fontId="31" fillId="0" borderId="49" xfId="51" applyFont="1" applyBorder="1" applyAlignment="1">
      <alignment horizontal="center" wrapText="1"/>
      <protection/>
    </xf>
    <xf numFmtId="0" fontId="31" fillId="0" borderId="0" xfId="51" applyFont="1" applyBorder="1" applyAlignment="1">
      <alignment horizontal="center" wrapText="1"/>
      <protection/>
    </xf>
    <xf numFmtId="0" fontId="31" fillId="0" borderId="18" xfId="51" applyFont="1" applyBorder="1" applyAlignment="1">
      <alignment horizontal="center" wrapText="1"/>
      <protection/>
    </xf>
    <xf numFmtId="0" fontId="31" fillId="0" borderId="82" xfId="51" applyFont="1" applyBorder="1" applyAlignment="1">
      <alignment horizontal="center" wrapText="1"/>
      <protection/>
    </xf>
    <xf numFmtId="0" fontId="31" fillId="0" borderId="83" xfId="51" applyFont="1" applyBorder="1" applyAlignment="1">
      <alignment horizontal="center" wrapText="1"/>
      <protection/>
    </xf>
    <xf numFmtId="0" fontId="31" fillId="0" borderId="84" xfId="51" applyFont="1" applyBorder="1" applyAlignment="1">
      <alignment horizontal="center" wrapText="1"/>
      <protection/>
    </xf>
    <xf numFmtId="0" fontId="31" fillId="0" borderId="80" xfId="51" applyFont="1" applyBorder="1" applyAlignment="1">
      <alignment horizontal="center" vertical="center" wrapText="1"/>
      <protection/>
    </xf>
    <xf numFmtId="0" fontId="31" fillId="0" borderId="68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0" fillId="0" borderId="11" xfId="51" applyFont="1" applyBorder="1" applyAlignment="1">
      <alignment horizontal="center"/>
      <protection/>
    </xf>
    <xf numFmtId="0" fontId="7" fillId="0" borderId="12" xfId="51" applyFont="1" applyBorder="1" applyAlignment="1">
      <alignment horizontal="center"/>
      <protection/>
    </xf>
    <xf numFmtId="0" fontId="7" fillId="0" borderId="16" xfId="51" applyFont="1" applyBorder="1" applyAlignment="1">
      <alignment horizontal="center"/>
      <protection/>
    </xf>
    <xf numFmtId="0" fontId="7" fillId="0" borderId="11" xfId="51" applyFont="1" applyBorder="1" applyAlignment="1">
      <alignment horizontal="center"/>
      <protection/>
    </xf>
    <xf numFmtId="0" fontId="31" fillId="0" borderId="11" xfId="51" applyFont="1" applyBorder="1" applyAlignment="1">
      <alignment horizontal="center"/>
      <protection/>
    </xf>
    <xf numFmtId="0" fontId="31" fillId="0" borderId="8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9" fillId="0" borderId="78" xfId="51" applyFont="1" applyBorder="1" applyAlignment="1">
      <alignment horizontal="center"/>
      <protection/>
    </xf>
    <xf numFmtId="0" fontId="9" fillId="0" borderId="48" xfId="51" applyFont="1" applyBorder="1" applyAlignment="1">
      <alignment horizontal="center"/>
      <protection/>
    </xf>
    <xf numFmtId="0" fontId="9" fillId="0" borderId="79" xfId="51" applyFont="1" applyBorder="1" applyAlignment="1">
      <alignment horizontal="center"/>
      <protection/>
    </xf>
    <xf numFmtId="0" fontId="31" fillId="0" borderId="0" xfId="51" applyFont="1" applyAlignment="1">
      <alignment horizontal="center" wrapText="1"/>
      <protection/>
    </xf>
    <xf numFmtId="0" fontId="7" fillId="33" borderId="11" xfId="51" applyFont="1" applyFill="1" applyBorder="1" applyAlignment="1">
      <alignment horizontal="center" vertical="center"/>
      <protection/>
    </xf>
    <xf numFmtId="0" fontId="7" fillId="33" borderId="11" xfId="5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421875" style="0" customWidth="1"/>
    <col min="2" max="2" width="36.8515625" style="0" customWidth="1"/>
    <col min="3" max="3" width="15.8515625" style="0" customWidth="1"/>
    <col min="4" max="4" width="13.421875" style="0" customWidth="1"/>
    <col min="5" max="5" width="12.57421875" style="0" customWidth="1"/>
    <col min="6" max="6" width="10.8515625" style="0" customWidth="1"/>
    <col min="7" max="7" width="13.140625" style="0" customWidth="1"/>
    <col min="8" max="9" width="12.57421875" style="0" customWidth="1"/>
  </cols>
  <sheetData>
    <row r="1" spans="2:9" ht="18">
      <c r="B1" s="16"/>
      <c r="G1" s="1" t="s">
        <v>35</v>
      </c>
      <c r="H1" s="1"/>
      <c r="I1" s="1"/>
    </row>
    <row r="2" spans="2:9" ht="18">
      <c r="B2" s="16"/>
      <c r="G2" s="695" t="s">
        <v>418</v>
      </c>
      <c r="H2" s="695"/>
      <c r="I2" s="695"/>
    </row>
    <row r="3" ht="9.75" customHeight="1">
      <c r="B3" s="16"/>
    </row>
    <row r="4" ht="12.75">
      <c r="C4" s="1" t="s">
        <v>36</v>
      </c>
    </row>
    <row r="5" spans="1:9" s="17" customFormat="1" ht="15" customHeight="1">
      <c r="A5" s="696" t="s">
        <v>0</v>
      </c>
      <c r="B5" s="696" t="s">
        <v>30</v>
      </c>
      <c r="C5" s="698" t="s">
        <v>1</v>
      </c>
      <c r="D5" s="698"/>
      <c r="E5" s="698"/>
      <c r="F5" s="698"/>
      <c r="G5" s="698"/>
      <c r="H5" s="698"/>
      <c r="I5" s="699"/>
    </row>
    <row r="6" spans="1:9" s="17" customFormat="1" ht="15" customHeight="1">
      <c r="A6" s="697"/>
      <c r="B6" s="697"/>
      <c r="C6" s="700" t="s">
        <v>2</v>
      </c>
      <c r="D6" s="703" t="s">
        <v>208</v>
      </c>
      <c r="E6" s="703"/>
      <c r="F6" s="703"/>
      <c r="G6" s="703"/>
      <c r="H6" s="703"/>
      <c r="I6" s="704"/>
    </row>
    <row r="7" spans="1:9" s="17" customFormat="1" ht="15" customHeight="1">
      <c r="A7" s="18"/>
      <c r="B7" s="18"/>
      <c r="C7" s="701"/>
      <c r="D7" s="709" t="s">
        <v>3</v>
      </c>
      <c r="E7" s="708" t="s">
        <v>12</v>
      </c>
      <c r="F7" s="704"/>
      <c r="G7" s="696" t="s">
        <v>10</v>
      </c>
      <c r="H7" s="708" t="s">
        <v>12</v>
      </c>
      <c r="I7" s="704"/>
    </row>
    <row r="8" spans="1:9" s="17" customFormat="1" ht="102.75" customHeight="1">
      <c r="A8" s="18"/>
      <c r="B8" s="19"/>
      <c r="C8" s="702"/>
      <c r="D8" s="710"/>
      <c r="E8" s="27" t="s">
        <v>4</v>
      </c>
      <c r="F8" s="29" t="s">
        <v>5</v>
      </c>
      <c r="G8" s="707"/>
      <c r="H8" s="126" t="s">
        <v>4</v>
      </c>
      <c r="I8" s="29" t="s">
        <v>5</v>
      </c>
    </row>
    <row r="9" spans="1:9" s="21" customFormat="1" ht="7.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</row>
    <row r="10" spans="1:9" ht="66.75" customHeight="1">
      <c r="A10" s="343" t="s">
        <v>209</v>
      </c>
      <c r="B10" s="137" t="s">
        <v>338</v>
      </c>
      <c r="C10" s="128">
        <v>1500000</v>
      </c>
      <c r="D10" s="129"/>
      <c r="E10" s="130"/>
      <c r="F10" s="20"/>
      <c r="G10" s="131">
        <v>1500000</v>
      </c>
      <c r="H10" s="23"/>
      <c r="I10" s="131">
        <v>1500000</v>
      </c>
    </row>
    <row r="11" spans="1:9" ht="63" customHeight="1">
      <c r="A11" s="343" t="s">
        <v>209</v>
      </c>
      <c r="B11" s="137" t="s">
        <v>339</v>
      </c>
      <c r="C11" s="128">
        <v>95619</v>
      </c>
      <c r="D11" s="132"/>
      <c r="E11" s="133"/>
      <c r="F11" s="24"/>
      <c r="G11" s="134">
        <v>95619</v>
      </c>
      <c r="H11" s="23"/>
      <c r="I11" s="134">
        <v>95619</v>
      </c>
    </row>
    <row r="12" spans="1:9" ht="60" customHeight="1">
      <c r="A12" s="343" t="s">
        <v>209</v>
      </c>
      <c r="B12" s="135" t="s">
        <v>211</v>
      </c>
      <c r="C12" s="314">
        <v>1000</v>
      </c>
      <c r="D12" s="315">
        <v>1000</v>
      </c>
      <c r="E12" s="23"/>
      <c r="F12" s="23"/>
      <c r="G12" s="23"/>
      <c r="H12" s="23"/>
      <c r="I12" s="22"/>
    </row>
    <row r="13" spans="1:9" ht="50.25" customHeight="1">
      <c r="A13" s="218">
        <v>600</v>
      </c>
      <c r="B13" s="347" t="s">
        <v>213</v>
      </c>
      <c r="C13" s="316">
        <v>884105</v>
      </c>
      <c r="D13" s="317"/>
      <c r="E13" s="318"/>
      <c r="F13" s="334"/>
      <c r="G13" s="316">
        <v>884105</v>
      </c>
      <c r="H13" s="316">
        <v>884105</v>
      </c>
      <c r="I13" s="320"/>
    </row>
    <row r="14" spans="1:9" ht="49.5" customHeight="1">
      <c r="A14" s="344">
        <v>600</v>
      </c>
      <c r="B14" s="348" t="s">
        <v>337</v>
      </c>
      <c r="C14" s="316">
        <v>1044319</v>
      </c>
      <c r="D14" s="317"/>
      <c r="E14" s="349" t="s">
        <v>214</v>
      </c>
      <c r="F14" s="165"/>
      <c r="G14" s="346">
        <v>1044319</v>
      </c>
      <c r="H14" s="334"/>
      <c r="I14" s="324">
        <v>1044319</v>
      </c>
    </row>
    <row r="15" spans="1:9" ht="36" customHeight="1">
      <c r="A15" s="203">
        <v>700</v>
      </c>
      <c r="B15" s="136" t="s">
        <v>215</v>
      </c>
      <c r="C15" s="325">
        <v>1000</v>
      </c>
      <c r="D15" s="326">
        <v>1000</v>
      </c>
      <c r="E15" s="319"/>
      <c r="F15" s="319"/>
      <c r="G15" s="319"/>
      <c r="H15" s="319"/>
      <c r="I15" s="321"/>
    </row>
    <row r="16" spans="1:9" ht="48.75" customHeight="1">
      <c r="A16" s="218">
        <v>700</v>
      </c>
      <c r="B16" s="138" t="s">
        <v>211</v>
      </c>
      <c r="C16" s="327">
        <v>80000</v>
      </c>
      <c r="D16" s="328">
        <v>80000</v>
      </c>
      <c r="E16" s="165"/>
      <c r="F16" s="165"/>
      <c r="G16" s="165"/>
      <c r="H16" s="165"/>
      <c r="I16" s="165"/>
    </row>
    <row r="17" spans="1:9" ht="35.25" customHeight="1">
      <c r="A17" s="344">
        <v>700</v>
      </c>
      <c r="B17" s="139" t="s">
        <v>216</v>
      </c>
      <c r="C17" s="327">
        <v>300000</v>
      </c>
      <c r="D17" s="328" t="s">
        <v>214</v>
      </c>
      <c r="E17" s="329" t="s">
        <v>214</v>
      </c>
      <c r="F17" s="165"/>
      <c r="G17" s="327">
        <v>300000</v>
      </c>
      <c r="H17" s="165"/>
      <c r="I17" s="165"/>
    </row>
    <row r="18" spans="1:9" ht="54.75" customHeight="1">
      <c r="A18" s="218">
        <v>750</v>
      </c>
      <c r="B18" s="140" t="s">
        <v>217</v>
      </c>
      <c r="C18" s="327">
        <v>38983</v>
      </c>
      <c r="D18" s="328">
        <v>38983</v>
      </c>
      <c r="E18" s="328">
        <v>38983</v>
      </c>
      <c r="F18" s="330"/>
      <c r="G18" s="331"/>
      <c r="H18" s="331"/>
      <c r="I18" s="164"/>
    </row>
    <row r="19" spans="1:9" ht="48" customHeight="1">
      <c r="A19" s="345">
        <v>751</v>
      </c>
      <c r="B19" s="139" t="s">
        <v>217</v>
      </c>
      <c r="C19" s="327">
        <v>650</v>
      </c>
      <c r="D19" s="328">
        <v>650</v>
      </c>
      <c r="E19" s="332">
        <v>650</v>
      </c>
      <c r="F19" s="333"/>
      <c r="G19" s="319"/>
      <c r="H19" s="319"/>
      <c r="I19" s="321"/>
    </row>
    <row r="20" spans="1:9" ht="53.25" customHeight="1">
      <c r="A20" s="345">
        <v>754</v>
      </c>
      <c r="B20" s="139" t="s">
        <v>217</v>
      </c>
      <c r="C20" s="325">
        <v>300</v>
      </c>
      <c r="D20" s="326">
        <v>300</v>
      </c>
      <c r="E20" s="316">
        <v>300</v>
      </c>
      <c r="F20" s="330"/>
      <c r="G20" s="334"/>
      <c r="H20" s="334"/>
      <c r="I20" s="165"/>
    </row>
    <row r="21" spans="1:9" ht="29.25" customHeight="1">
      <c r="A21" s="345">
        <v>756</v>
      </c>
      <c r="B21" s="139" t="s">
        <v>218</v>
      </c>
      <c r="C21" s="327">
        <v>5000</v>
      </c>
      <c r="D21" s="328">
        <v>5000</v>
      </c>
      <c r="E21" s="335"/>
      <c r="F21" s="335"/>
      <c r="G21" s="335"/>
      <c r="H21" s="335"/>
      <c r="I21" s="191"/>
    </row>
    <row r="22" spans="1:9" ht="29.25" customHeight="1">
      <c r="A22" s="345">
        <v>756</v>
      </c>
      <c r="B22" s="139" t="s">
        <v>219</v>
      </c>
      <c r="C22" s="327">
        <v>400000</v>
      </c>
      <c r="D22" s="328">
        <v>400000</v>
      </c>
      <c r="E22" s="330"/>
      <c r="F22" s="334"/>
      <c r="G22" s="334"/>
      <c r="H22" s="334"/>
      <c r="I22" s="165"/>
    </row>
    <row r="23" spans="1:9" ht="19.5" customHeight="1">
      <c r="A23" s="345">
        <v>756</v>
      </c>
      <c r="B23" s="139" t="s">
        <v>220</v>
      </c>
      <c r="C23" s="325">
        <v>5000</v>
      </c>
      <c r="D23" s="326">
        <v>5000</v>
      </c>
      <c r="E23" s="335"/>
      <c r="F23" s="335"/>
      <c r="G23" s="335"/>
      <c r="H23" s="335"/>
      <c r="I23" s="191"/>
    </row>
    <row r="24" spans="1:9" ht="19.5" customHeight="1">
      <c r="A24" s="345">
        <v>756</v>
      </c>
      <c r="B24" s="139" t="s">
        <v>221</v>
      </c>
      <c r="C24" s="327">
        <v>2000</v>
      </c>
      <c r="D24" s="336">
        <v>2000</v>
      </c>
      <c r="E24" s="165"/>
      <c r="F24" s="334"/>
      <c r="G24" s="334"/>
      <c r="H24" s="334"/>
      <c r="I24" s="165"/>
    </row>
    <row r="25" spans="1:9" ht="26.25" customHeight="1">
      <c r="A25" s="345">
        <v>756</v>
      </c>
      <c r="B25" s="139" t="s">
        <v>222</v>
      </c>
      <c r="C25" s="325">
        <v>4000</v>
      </c>
      <c r="D25" s="326">
        <v>4000</v>
      </c>
      <c r="E25" s="335"/>
      <c r="F25" s="335"/>
      <c r="G25" s="335"/>
      <c r="H25" s="335"/>
      <c r="I25" s="191"/>
    </row>
    <row r="26" spans="1:9" ht="19.5" customHeight="1">
      <c r="A26" s="345">
        <v>756</v>
      </c>
      <c r="B26" s="139" t="s">
        <v>223</v>
      </c>
      <c r="C26" s="327">
        <v>6000</v>
      </c>
      <c r="D26" s="328">
        <v>6000</v>
      </c>
      <c r="E26" s="330"/>
      <c r="F26" s="334"/>
      <c r="G26" s="334"/>
      <c r="H26" s="334"/>
      <c r="I26" s="165"/>
    </row>
    <row r="27" spans="1:9" ht="19.5" customHeight="1">
      <c r="A27" s="345">
        <v>756</v>
      </c>
      <c r="B27" s="139" t="s">
        <v>224</v>
      </c>
      <c r="C27" s="325">
        <v>90000</v>
      </c>
      <c r="D27" s="326">
        <v>90000</v>
      </c>
      <c r="E27" s="335"/>
      <c r="F27" s="335"/>
      <c r="G27" s="335"/>
      <c r="H27" s="335"/>
      <c r="I27" s="191"/>
    </row>
    <row r="28" spans="1:9" ht="19.5" customHeight="1">
      <c r="A28" s="345">
        <v>756</v>
      </c>
      <c r="B28" s="139" t="s">
        <v>225</v>
      </c>
      <c r="C28" s="327">
        <v>475000</v>
      </c>
      <c r="D28" s="328">
        <v>475000</v>
      </c>
      <c r="E28" s="330"/>
      <c r="F28" s="334"/>
      <c r="G28" s="334"/>
      <c r="H28" s="334"/>
      <c r="I28" s="165"/>
    </row>
    <row r="29" spans="1:9" ht="24.75" customHeight="1">
      <c r="A29" s="345">
        <v>756</v>
      </c>
      <c r="B29" s="139" t="s">
        <v>226</v>
      </c>
      <c r="C29" s="325">
        <v>17000</v>
      </c>
      <c r="D29" s="326">
        <v>17000</v>
      </c>
      <c r="E29" s="335"/>
      <c r="F29" s="335"/>
      <c r="G29" s="335"/>
      <c r="H29" s="335"/>
      <c r="I29" s="191"/>
    </row>
    <row r="30" spans="1:9" ht="19.5" customHeight="1">
      <c r="A30" s="345">
        <v>756</v>
      </c>
      <c r="B30" s="139" t="s">
        <v>227</v>
      </c>
      <c r="C30" s="327">
        <v>5000</v>
      </c>
      <c r="D30" s="328">
        <v>5000</v>
      </c>
      <c r="E30" s="330"/>
      <c r="F30" s="334"/>
      <c r="G30" s="334"/>
      <c r="H30" s="334"/>
      <c r="I30" s="165"/>
    </row>
    <row r="31" spans="1:9" ht="19.5" customHeight="1">
      <c r="A31" s="345">
        <v>756</v>
      </c>
      <c r="B31" s="139" t="s">
        <v>228</v>
      </c>
      <c r="C31" s="325">
        <v>40000</v>
      </c>
      <c r="D31" s="326">
        <v>40000</v>
      </c>
      <c r="E31" s="335"/>
      <c r="F31" s="335"/>
      <c r="G31" s="335"/>
      <c r="H31" s="335"/>
      <c r="I31" s="191"/>
    </row>
    <row r="32" spans="1:9" ht="26.25" customHeight="1">
      <c r="A32" s="345">
        <v>756</v>
      </c>
      <c r="B32" s="139" t="s">
        <v>229</v>
      </c>
      <c r="C32" s="327">
        <v>2000</v>
      </c>
      <c r="D32" s="328">
        <v>2000</v>
      </c>
      <c r="E32" s="330"/>
      <c r="F32" s="334"/>
      <c r="G32" s="334"/>
      <c r="H32" s="334"/>
      <c r="I32" s="165"/>
    </row>
    <row r="33" spans="1:9" ht="19.5" customHeight="1">
      <c r="A33" s="345">
        <v>756</v>
      </c>
      <c r="B33" s="139" t="s">
        <v>230</v>
      </c>
      <c r="C33" s="337">
        <v>6000</v>
      </c>
      <c r="D33" s="332">
        <v>6000</v>
      </c>
      <c r="E33" s="335"/>
      <c r="F33" s="335"/>
      <c r="G33" s="335"/>
      <c r="H33" s="335"/>
      <c r="I33" s="191"/>
    </row>
    <row r="34" spans="1:9" ht="24.75" customHeight="1">
      <c r="A34" s="345">
        <v>756</v>
      </c>
      <c r="B34" s="139" t="s">
        <v>231</v>
      </c>
      <c r="C34" s="316">
        <v>50000</v>
      </c>
      <c r="D34" s="317">
        <v>50000</v>
      </c>
      <c r="E34" s="334"/>
      <c r="F34" s="334"/>
      <c r="G34" s="334"/>
      <c r="H34" s="334"/>
      <c r="I34" s="165"/>
    </row>
    <row r="35" spans="1:9" ht="19.5" customHeight="1">
      <c r="A35" s="345">
        <v>756</v>
      </c>
      <c r="B35" s="139" t="s">
        <v>232</v>
      </c>
      <c r="C35" s="325">
        <v>1000</v>
      </c>
      <c r="D35" s="326">
        <v>1000</v>
      </c>
      <c r="E35" s="335"/>
      <c r="F35" s="335"/>
      <c r="G35" s="335"/>
      <c r="H35" s="335"/>
      <c r="I35" s="191"/>
    </row>
    <row r="36" spans="1:9" ht="37.5" customHeight="1">
      <c r="A36" s="345">
        <v>756</v>
      </c>
      <c r="B36" s="139" t="s">
        <v>234</v>
      </c>
      <c r="C36" s="316">
        <v>561499</v>
      </c>
      <c r="D36" s="317">
        <v>561499</v>
      </c>
      <c r="E36" s="334"/>
      <c r="F36" s="334"/>
      <c r="G36" s="334"/>
      <c r="H36" s="334"/>
      <c r="I36" s="165"/>
    </row>
    <row r="37" spans="1:9" ht="40.5" customHeight="1">
      <c r="A37" s="345">
        <v>756</v>
      </c>
      <c r="B37" s="139" t="s">
        <v>233</v>
      </c>
      <c r="C37" s="325">
        <v>1000</v>
      </c>
      <c r="D37" s="326">
        <v>1000</v>
      </c>
      <c r="E37" s="335"/>
      <c r="F37" s="335"/>
      <c r="G37" s="335"/>
      <c r="H37" s="335"/>
      <c r="I37" s="191"/>
    </row>
    <row r="38" spans="1:9" ht="30" customHeight="1">
      <c r="A38" s="345">
        <v>758</v>
      </c>
      <c r="B38" s="139" t="s">
        <v>235</v>
      </c>
      <c r="C38" s="316">
        <v>2746342</v>
      </c>
      <c r="D38" s="317">
        <v>2746342</v>
      </c>
      <c r="E38" s="334"/>
      <c r="F38" s="334"/>
      <c r="G38" s="334"/>
      <c r="H38" s="334"/>
      <c r="I38" s="165"/>
    </row>
    <row r="39" spans="1:9" ht="19.5" customHeight="1">
      <c r="A39" s="345">
        <v>758</v>
      </c>
      <c r="B39" s="139" t="s">
        <v>236</v>
      </c>
      <c r="C39" s="325">
        <v>2015131</v>
      </c>
      <c r="D39" s="326">
        <v>2015131</v>
      </c>
      <c r="E39" s="335"/>
      <c r="F39" s="335"/>
      <c r="G39" s="335"/>
      <c r="H39" s="335"/>
      <c r="I39" s="191"/>
    </row>
    <row r="40" spans="1:9" ht="19.5" customHeight="1">
      <c r="A40" s="345">
        <v>758</v>
      </c>
      <c r="B40" s="139" t="s">
        <v>237</v>
      </c>
      <c r="C40" s="327">
        <v>50000</v>
      </c>
      <c r="D40" s="328">
        <v>50000</v>
      </c>
      <c r="E40" s="330"/>
      <c r="F40" s="334"/>
      <c r="G40" s="334"/>
      <c r="H40" s="334"/>
      <c r="I40" s="165"/>
    </row>
    <row r="41" spans="1:9" ht="19.5" customHeight="1">
      <c r="A41" s="345">
        <v>801</v>
      </c>
      <c r="B41" s="139" t="s">
        <v>238</v>
      </c>
      <c r="C41" s="325">
        <v>150000</v>
      </c>
      <c r="D41" s="326">
        <v>150000</v>
      </c>
      <c r="E41" s="335"/>
      <c r="F41" s="335"/>
      <c r="G41" s="335"/>
      <c r="H41" s="335"/>
      <c r="I41" s="191"/>
    </row>
    <row r="42" spans="1:9" ht="74.25" customHeight="1">
      <c r="A42" s="345">
        <v>852</v>
      </c>
      <c r="B42" s="139" t="s">
        <v>243</v>
      </c>
      <c r="C42" s="327">
        <v>957000</v>
      </c>
      <c r="D42" s="328">
        <v>957000</v>
      </c>
      <c r="E42" s="328">
        <v>957000</v>
      </c>
      <c r="F42" s="330"/>
      <c r="G42" s="334"/>
      <c r="H42" s="334"/>
      <c r="I42" s="165"/>
    </row>
    <row r="43" spans="1:9" ht="52.5" customHeight="1">
      <c r="A43" s="344">
        <v>852</v>
      </c>
      <c r="B43" s="136" t="s">
        <v>244</v>
      </c>
      <c r="C43" s="337">
        <v>1200</v>
      </c>
      <c r="D43" s="332">
        <v>1200</v>
      </c>
      <c r="E43" s="332">
        <v>1200</v>
      </c>
      <c r="F43" s="333"/>
      <c r="G43" s="319"/>
      <c r="H43" s="319"/>
      <c r="I43" s="321"/>
    </row>
    <row r="44" spans="1:9" ht="36.75" customHeight="1">
      <c r="A44" s="218">
        <v>852</v>
      </c>
      <c r="B44" s="350" t="s">
        <v>245</v>
      </c>
      <c r="C44" s="316">
        <v>5900</v>
      </c>
      <c r="D44" s="317">
        <v>5900</v>
      </c>
      <c r="E44" s="317">
        <v>5900</v>
      </c>
      <c r="F44" s="334"/>
      <c r="G44" s="334"/>
      <c r="H44" s="334"/>
      <c r="I44" s="165"/>
    </row>
    <row r="45" spans="1:9" ht="38.25" customHeight="1">
      <c r="A45" s="345">
        <v>852</v>
      </c>
      <c r="B45" s="139" t="s">
        <v>246</v>
      </c>
      <c r="C45" s="322">
        <v>21000</v>
      </c>
      <c r="D45" s="322">
        <v>21000</v>
      </c>
      <c r="E45" s="323">
        <v>21000</v>
      </c>
      <c r="F45" s="331"/>
      <c r="G45" s="331"/>
      <c r="H45" s="331"/>
      <c r="I45" s="164"/>
    </row>
    <row r="46" spans="1:9" ht="38.25" customHeight="1">
      <c r="A46" s="345">
        <v>852</v>
      </c>
      <c r="B46" s="139" t="s">
        <v>248</v>
      </c>
      <c r="C46" s="322">
        <v>80000</v>
      </c>
      <c r="D46" s="323">
        <v>80000</v>
      </c>
      <c r="E46" s="323">
        <v>80000</v>
      </c>
      <c r="F46" s="335"/>
      <c r="G46" s="335"/>
      <c r="H46" s="335"/>
      <c r="I46" s="191"/>
    </row>
    <row r="47" spans="1:9" ht="45.75" customHeight="1">
      <c r="A47" s="345">
        <v>852</v>
      </c>
      <c r="B47" s="139" t="s">
        <v>247</v>
      </c>
      <c r="C47" s="316">
        <v>96000</v>
      </c>
      <c r="D47" s="316">
        <v>96000</v>
      </c>
      <c r="E47" s="316">
        <v>96000</v>
      </c>
      <c r="F47" s="330"/>
      <c r="G47" s="334"/>
      <c r="H47" s="334"/>
      <c r="I47" s="165"/>
    </row>
    <row r="48" spans="1:9" ht="51" customHeight="1">
      <c r="A48" s="345">
        <v>852</v>
      </c>
      <c r="B48" s="139" t="s">
        <v>249</v>
      </c>
      <c r="C48" s="325">
        <v>24150</v>
      </c>
      <c r="D48" s="325">
        <v>24150</v>
      </c>
      <c r="E48" s="325">
        <v>24150</v>
      </c>
      <c r="F48" s="335"/>
      <c r="G48" s="335"/>
      <c r="H48" s="335"/>
      <c r="I48" s="191"/>
    </row>
    <row r="49" spans="1:9" ht="29.25" customHeight="1">
      <c r="A49" s="345">
        <v>852</v>
      </c>
      <c r="B49" s="139" t="s">
        <v>242</v>
      </c>
      <c r="C49" s="337">
        <v>4500</v>
      </c>
      <c r="D49" s="316">
        <v>4500</v>
      </c>
      <c r="E49" s="334"/>
      <c r="F49" s="334"/>
      <c r="G49" s="334"/>
      <c r="H49" s="334"/>
      <c r="I49" s="165"/>
    </row>
    <row r="50" spans="1:9" s="26" customFormat="1" ht="19.5" customHeight="1">
      <c r="A50" s="705" t="s">
        <v>29</v>
      </c>
      <c r="B50" s="706"/>
      <c r="C50" s="340">
        <f>SUM(C10+C11+C12+C13+C14+C15+C16+C17+C18+C19+C20+C21+C22+C23+C24+C25+C26+C27+C28+C29+C30+C31+C32+C33+C34+C35+C36+C37+C38+C39+C40+C41+C42+C43+C44+C45+C46+C47+C48+C49)</f>
        <v>11767698</v>
      </c>
      <c r="D50" s="341">
        <f>SUM(D12+D15+D16+D18+D19+D20+D21+D22+D23+D24+D25+D26+D27+D28+D29+D30+D31+D32+D33+D34+D35+D36+D37+D38+D39+D40+D41+D42+D43+D44+D45+D46+D47+D48+D49)</f>
        <v>7943655</v>
      </c>
      <c r="E50" s="342">
        <f>SUM(E18+E19+E20+E42+E43+E44+E45+E46+E47+E48)</f>
        <v>1225183</v>
      </c>
      <c r="F50" s="58"/>
      <c r="G50" s="342">
        <f>SUM(G10+G11+G13+G14+G17)</f>
        <v>3824043</v>
      </c>
      <c r="H50" s="316">
        <v>884105</v>
      </c>
      <c r="I50" s="342">
        <f>SUM(I10+I11+I13+I14)</f>
        <v>2639938</v>
      </c>
    </row>
    <row r="51" spans="2:5" ht="12.75">
      <c r="B51" s="3"/>
      <c r="C51" s="7" t="s">
        <v>214</v>
      </c>
      <c r="E51" s="143" t="s">
        <v>214</v>
      </c>
    </row>
    <row r="52" spans="1:2" ht="12.75">
      <c r="A52" s="5" t="s">
        <v>6</v>
      </c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</sheetData>
  <sheetProtection/>
  <mergeCells count="11">
    <mergeCell ref="A50:B50"/>
    <mergeCell ref="G7:G8"/>
    <mergeCell ref="H7:I7"/>
    <mergeCell ref="D7:D8"/>
    <mergeCell ref="E7:F7"/>
    <mergeCell ref="G2:I2"/>
    <mergeCell ref="A5:A6"/>
    <mergeCell ref="B5:B6"/>
    <mergeCell ref="C5:I5"/>
    <mergeCell ref="C6:C8"/>
    <mergeCell ref="D6:I6"/>
  </mergeCells>
  <printOptions/>
  <pageMargins left="0.3937007874015748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00390625" style="3" customWidth="1"/>
    <col min="2" max="2" width="9.00390625" style="3" customWidth="1"/>
    <col min="3" max="3" width="9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spans="4:6" ht="18" customHeight="1">
      <c r="D2" s="664" t="s">
        <v>374</v>
      </c>
      <c r="E2" s="664"/>
      <c r="F2" s="664"/>
    </row>
    <row r="3" spans="4:6" ht="12.75" customHeight="1">
      <c r="D3" s="664" t="s">
        <v>423</v>
      </c>
      <c r="E3" s="664"/>
      <c r="F3" s="664"/>
    </row>
    <row r="4" spans="1:5" ht="78" customHeight="1">
      <c r="A4" s="763" t="s">
        <v>85</v>
      </c>
      <c r="B4" s="763"/>
      <c r="C4" s="763"/>
      <c r="D4" s="763"/>
      <c r="E4" s="763"/>
    </row>
    <row r="5" spans="4:5" ht="19.5" customHeight="1">
      <c r="D5" s="67"/>
      <c r="E5" s="67"/>
    </row>
    <row r="6" ht="19.5" customHeight="1">
      <c r="E6" s="68"/>
    </row>
    <row r="7" spans="1:5" ht="19.5" customHeight="1">
      <c r="A7" s="35" t="s">
        <v>39</v>
      </c>
      <c r="B7" s="35" t="s">
        <v>0</v>
      </c>
      <c r="C7" s="35" t="s">
        <v>8</v>
      </c>
      <c r="D7" s="35" t="s">
        <v>80</v>
      </c>
      <c r="E7" s="35" t="s">
        <v>81</v>
      </c>
    </row>
    <row r="8" spans="1:5" ht="30" customHeight="1">
      <c r="A8" s="46">
        <v>1</v>
      </c>
      <c r="B8" s="666">
        <v>851</v>
      </c>
      <c r="C8" s="211"/>
      <c r="D8" s="212" t="s">
        <v>289</v>
      </c>
      <c r="E8" s="667">
        <v>2000</v>
      </c>
    </row>
    <row r="9" spans="1:5" ht="30" customHeight="1">
      <c r="A9" s="213"/>
      <c r="B9" s="78"/>
      <c r="C9" s="573">
        <v>85153</v>
      </c>
      <c r="D9" s="180" t="s">
        <v>290</v>
      </c>
      <c r="E9" s="210">
        <v>2000</v>
      </c>
    </row>
    <row r="10" spans="1:5" ht="30" customHeight="1">
      <c r="A10" s="69"/>
      <c r="B10" s="70"/>
      <c r="C10" s="70"/>
      <c r="D10" s="70"/>
      <c r="E10" s="208"/>
    </row>
    <row r="11" spans="1:5" ht="30" customHeight="1">
      <c r="A11" s="71"/>
      <c r="B11" s="72"/>
      <c r="C11" s="72"/>
      <c r="D11" s="72"/>
      <c r="E11" s="209"/>
    </row>
    <row r="12" spans="1:5" ht="30" customHeight="1">
      <c r="A12" s="69"/>
      <c r="B12" s="70"/>
      <c r="C12" s="70"/>
      <c r="D12" s="70"/>
      <c r="E12" s="208"/>
    </row>
    <row r="13" spans="1:5" ht="30" customHeight="1">
      <c r="A13" s="774" t="s">
        <v>2</v>
      </c>
      <c r="B13" s="775"/>
      <c r="C13" s="775"/>
      <c r="D13" s="776"/>
      <c r="E13" s="214">
        <v>2000</v>
      </c>
    </row>
    <row r="15" ht="12.75">
      <c r="A15" s="75"/>
    </row>
    <row r="16" ht="12.75">
      <c r="A16" s="11"/>
    </row>
    <row r="18" ht="12.75">
      <c r="A18" s="11"/>
    </row>
  </sheetData>
  <sheetProtection/>
  <mergeCells count="2">
    <mergeCell ref="A4:E4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6" ht="12.75">
      <c r="A1" s="641"/>
      <c r="B1" s="641"/>
      <c r="C1" s="641"/>
      <c r="D1" s="641" t="s">
        <v>396</v>
      </c>
      <c r="E1" s="641"/>
      <c r="F1" s="641"/>
    </row>
    <row r="2" spans="1:6" ht="12.75">
      <c r="A2" s="641"/>
      <c r="B2" s="641"/>
      <c r="C2" s="641"/>
      <c r="D2" s="641" t="s">
        <v>422</v>
      </c>
      <c r="E2" s="641"/>
      <c r="F2" s="641"/>
    </row>
    <row r="3" spans="1:6" ht="77.25" customHeight="1">
      <c r="A3" s="741" t="s">
        <v>86</v>
      </c>
      <c r="B3" s="741"/>
      <c r="C3" s="741"/>
      <c r="D3" s="741"/>
      <c r="E3" s="741"/>
      <c r="F3" s="641"/>
    </row>
    <row r="4" spans="4:5" ht="19.5" customHeight="1">
      <c r="D4" s="3"/>
      <c r="E4" s="68"/>
    </row>
    <row r="5" spans="1:5" ht="19.5" customHeight="1">
      <c r="A5" s="742" t="s">
        <v>39</v>
      </c>
      <c r="B5" s="742" t="s">
        <v>0</v>
      </c>
      <c r="C5" s="742" t="s">
        <v>8</v>
      </c>
      <c r="D5" s="743" t="s">
        <v>87</v>
      </c>
      <c r="E5" s="761" t="s">
        <v>88</v>
      </c>
    </row>
    <row r="6" spans="1:5" ht="19.5" customHeight="1">
      <c r="A6" s="742"/>
      <c r="B6" s="742"/>
      <c r="C6" s="742"/>
      <c r="D6" s="743"/>
      <c r="E6" s="777"/>
    </row>
    <row r="7" spans="1:5" ht="19.5" customHeight="1">
      <c r="A7" s="742"/>
      <c r="B7" s="742"/>
      <c r="C7" s="742"/>
      <c r="D7" s="743"/>
      <c r="E7" s="762"/>
    </row>
    <row r="8" spans="1:5" ht="7.5" customHeight="1">
      <c r="A8" s="61">
        <v>1</v>
      </c>
      <c r="B8" s="61">
        <v>2</v>
      </c>
      <c r="C8" s="61">
        <v>3</v>
      </c>
      <c r="D8" s="61">
        <v>4</v>
      </c>
      <c r="E8" s="61">
        <v>5</v>
      </c>
    </row>
    <row r="9" spans="1:6" ht="30" customHeight="1">
      <c r="A9" s="206">
        <v>1</v>
      </c>
      <c r="B9" s="163">
        <v>921</v>
      </c>
      <c r="C9" s="164"/>
      <c r="D9" s="177" t="s">
        <v>302</v>
      </c>
      <c r="E9" s="172">
        <v>52000</v>
      </c>
      <c r="F9" s="207"/>
    </row>
    <row r="10" spans="1:6" ht="30" customHeight="1">
      <c r="A10" s="76"/>
      <c r="B10" s="144"/>
      <c r="C10" s="164">
        <v>92116</v>
      </c>
      <c r="D10" s="166" t="s">
        <v>303</v>
      </c>
      <c r="E10" s="157">
        <v>52000</v>
      </c>
      <c r="F10" s="175"/>
    </row>
    <row r="11" spans="1:5" ht="30" customHeight="1">
      <c r="A11" s="76"/>
      <c r="B11" s="76"/>
      <c r="C11" s="76"/>
      <c r="D11" s="127"/>
      <c r="E11" s="127"/>
    </row>
    <row r="12" spans="1:5" ht="30" customHeight="1">
      <c r="A12" s="76"/>
      <c r="B12" s="76"/>
      <c r="C12" s="76"/>
      <c r="D12" s="76"/>
      <c r="E12" s="76"/>
    </row>
    <row r="13" spans="1:5" ht="30" customHeight="1">
      <c r="A13" s="77"/>
      <c r="B13" s="77"/>
      <c r="C13" s="77"/>
      <c r="D13" s="77"/>
      <c r="E13" s="77"/>
    </row>
    <row r="14" spans="1:5" s="3" customFormat="1" ht="30" customHeight="1">
      <c r="A14" s="770" t="s">
        <v>2</v>
      </c>
      <c r="B14" s="771"/>
      <c r="C14" s="771"/>
      <c r="D14" s="772"/>
      <c r="E14" s="220">
        <v>52000</v>
      </c>
    </row>
    <row r="16" ht="12.75">
      <c r="A16" s="11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28125" style="3" bestFit="1" customWidth="1"/>
    <col min="2" max="2" width="52.8515625" style="3" customWidth="1"/>
    <col min="3" max="3" width="17.7109375" style="3" customWidth="1"/>
    <col min="4" max="4" width="13.28125" style="3" customWidth="1"/>
    <col min="5" max="16384" width="9.140625" style="3" customWidth="1"/>
  </cols>
  <sheetData>
    <row r="1" spans="1:4" ht="12.75">
      <c r="A1" s="3" t="s">
        <v>100</v>
      </c>
      <c r="B1" s="664" t="s">
        <v>409</v>
      </c>
      <c r="C1" s="664"/>
      <c r="D1" s="664"/>
    </row>
    <row r="2" spans="2:4" ht="12.75">
      <c r="B2" s="664" t="s">
        <v>421</v>
      </c>
      <c r="C2" s="664"/>
      <c r="D2" s="664"/>
    </row>
    <row r="4" spans="1:10" ht="19.5" customHeight="1">
      <c r="A4" s="778" t="s">
        <v>95</v>
      </c>
      <c r="B4" s="778"/>
      <c r="C4" s="778"/>
      <c r="D4" s="67"/>
      <c r="E4" s="67"/>
      <c r="F4" s="67"/>
      <c r="G4" s="67"/>
      <c r="H4" s="67"/>
      <c r="I4" s="67"/>
      <c r="J4" s="67"/>
    </row>
    <row r="5" spans="1:7" ht="19.5" customHeight="1">
      <c r="A5" s="778" t="s">
        <v>96</v>
      </c>
      <c r="B5" s="778"/>
      <c r="C5" s="778"/>
      <c r="D5" s="67"/>
      <c r="E5" s="67"/>
      <c r="F5" s="67"/>
      <c r="G5" s="67"/>
    </row>
    <row r="7" ht="12.75">
      <c r="C7" s="59"/>
    </row>
    <row r="8" spans="1:10" ht="19.5" customHeight="1">
      <c r="A8" s="35" t="s">
        <v>39</v>
      </c>
      <c r="B8" s="35" t="s">
        <v>89</v>
      </c>
      <c r="C8" s="35" t="s">
        <v>101</v>
      </c>
      <c r="D8" s="80"/>
      <c r="E8" s="80"/>
      <c r="F8" s="80"/>
      <c r="G8" s="80"/>
      <c r="H8" s="80"/>
      <c r="I8" s="81"/>
      <c r="J8" s="81"/>
    </row>
    <row r="9" spans="1:10" ht="19.5" customHeight="1">
      <c r="A9" s="82" t="s">
        <v>82</v>
      </c>
      <c r="B9" s="83" t="s">
        <v>92</v>
      </c>
      <c r="C9" s="629">
        <v>1818</v>
      </c>
      <c r="D9" s="80"/>
      <c r="E9" s="80"/>
      <c r="F9" s="80"/>
      <c r="G9" s="80"/>
      <c r="H9" s="80"/>
      <c r="I9" s="81"/>
      <c r="J9" s="81"/>
    </row>
    <row r="10" spans="1:10" ht="19.5" customHeight="1">
      <c r="A10" s="82" t="s">
        <v>83</v>
      </c>
      <c r="B10" s="83" t="s">
        <v>93</v>
      </c>
      <c r="C10" s="629">
        <v>3500</v>
      </c>
      <c r="D10" s="80"/>
      <c r="E10" s="80"/>
      <c r="F10" s="80"/>
      <c r="G10" s="80"/>
      <c r="H10" s="80"/>
      <c r="I10" s="81"/>
      <c r="J10" s="81"/>
    </row>
    <row r="11" spans="1:10" ht="19.5" customHeight="1">
      <c r="A11" s="84" t="s">
        <v>41</v>
      </c>
      <c r="B11" s="85" t="s">
        <v>390</v>
      </c>
      <c r="C11" s="630">
        <v>3500</v>
      </c>
      <c r="D11" s="80"/>
      <c r="E11" s="80"/>
      <c r="F11" s="80"/>
      <c r="G11" s="80"/>
      <c r="H11" s="80"/>
      <c r="I11" s="81"/>
      <c r="J11" s="81"/>
    </row>
    <row r="12" spans="1:10" ht="19.5" customHeight="1">
      <c r="A12" s="82" t="s">
        <v>91</v>
      </c>
      <c r="B12" s="83" t="s">
        <v>44</v>
      </c>
      <c r="C12" s="629">
        <v>4000</v>
      </c>
      <c r="D12" s="80"/>
      <c r="E12" s="80"/>
      <c r="F12" s="80"/>
      <c r="G12" s="80"/>
      <c r="H12" s="80"/>
      <c r="I12" s="81"/>
      <c r="J12" s="81"/>
    </row>
    <row r="13" spans="1:10" ht="19.5" customHeight="1">
      <c r="A13" s="88" t="s">
        <v>41</v>
      </c>
      <c r="B13" s="89" t="s">
        <v>97</v>
      </c>
      <c r="C13" s="631">
        <v>5318</v>
      </c>
      <c r="D13" s="80"/>
      <c r="E13" s="80"/>
      <c r="F13" s="80"/>
      <c r="G13" s="80"/>
      <c r="H13" s="80"/>
      <c r="I13" s="81"/>
      <c r="J13" s="81"/>
    </row>
    <row r="14" spans="1:10" ht="15" customHeight="1">
      <c r="A14" s="86"/>
      <c r="B14" s="87" t="s">
        <v>391</v>
      </c>
      <c r="C14" s="632">
        <v>1000</v>
      </c>
      <c r="D14" s="80"/>
      <c r="E14" s="80"/>
      <c r="F14" s="80"/>
      <c r="G14" s="80"/>
      <c r="H14" s="80"/>
      <c r="I14" s="81"/>
      <c r="J14" s="81"/>
    </row>
    <row r="15" spans="1:10" ht="15" customHeight="1">
      <c r="A15" s="86"/>
      <c r="B15" s="90" t="s">
        <v>392</v>
      </c>
      <c r="C15" s="632">
        <v>1000</v>
      </c>
      <c r="D15" s="80"/>
      <c r="E15" s="80"/>
      <c r="F15" s="80"/>
      <c r="G15" s="80"/>
      <c r="H15" s="80"/>
      <c r="I15" s="81"/>
      <c r="J15" s="81"/>
    </row>
    <row r="16" spans="1:10" ht="15" customHeight="1">
      <c r="A16" s="86"/>
      <c r="B16" s="90" t="s">
        <v>393</v>
      </c>
      <c r="C16" s="632">
        <v>2000</v>
      </c>
      <c r="D16" s="80"/>
      <c r="E16" s="80"/>
      <c r="F16" s="80"/>
      <c r="G16" s="80"/>
      <c r="H16" s="80"/>
      <c r="I16" s="81"/>
      <c r="J16" s="81"/>
    </row>
    <row r="17" spans="1:10" ht="19.5" customHeight="1">
      <c r="A17" s="86" t="s">
        <v>43</v>
      </c>
      <c r="B17" s="90" t="s">
        <v>98</v>
      </c>
      <c r="C17" s="632"/>
      <c r="D17" s="80"/>
      <c r="E17" s="80"/>
      <c r="F17" s="80"/>
      <c r="G17" s="80"/>
      <c r="H17" s="80"/>
      <c r="I17" s="81"/>
      <c r="J17" s="81"/>
    </row>
    <row r="18" spans="1:10" ht="19.5" customHeight="1">
      <c r="A18" s="82" t="s">
        <v>99</v>
      </c>
      <c r="B18" s="83" t="s">
        <v>94</v>
      </c>
      <c r="C18" s="629">
        <v>1318</v>
      </c>
      <c r="D18" s="80"/>
      <c r="E18" s="80"/>
      <c r="F18" s="80"/>
      <c r="G18" s="80"/>
      <c r="H18" s="80"/>
      <c r="I18" s="81"/>
      <c r="J18" s="81"/>
    </row>
    <row r="19" spans="1:10" ht="15">
      <c r="A19" s="80"/>
      <c r="B19" s="80"/>
      <c r="C19" s="80"/>
      <c r="D19" s="80"/>
      <c r="E19" s="80"/>
      <c r="F19" s="80"/>
      <c r="G19" s="80"/>
      <c r="H19" s="80"/>
      <c r="I19" s="81"/>
      <c r="J19" s="81"/>
    </row>
    <row r="20" spans="1:10" ht="15">
      <c r="A20" s="80"/>
      <c r="B20" s="80"/>
      <c r="C20" s="80"/>
      <c r="D20" s="80"/>
      <c r="E20" s="80"/>
      <c r="F20" s="80"/>
      <c r="G20" s="80"/>
      <c r="H20" s="80"/>
      <c r="I20" s="81"/>
      <c r="J20" s="81"/>
    </row>
    <row r="21" spans="1:10" ht="15">
      <c r="A21" s="80"/>
      <c r="B21" s="80"/>
      <c r="C21" s="80"/>
      <c r="D21" s="80"/>
      <c r="E21" s="80"/>
      <c r="F21" s="80"/>
      <c r="G21" s="80"/>
      <c r="H21" s="80"/>
      <c r="I21" s="81"/>
      <c r="J21" s="81"/>
    </row>
    <row r="22" spans="1:10" ht="15">
      <c r="A22" s="80"/>
      <c r="B22" s="80"/>
      <c r="C22" s="80"/>
      <c r="D22" s="80"/>
      <c r="E22" s="80"/>
      <c r="F22" s="80"/>
      <c r="G22" s="80"/>
      <c r="H22" s="80"/>
      <c r="I22" s="81"/>
      <c r="J22" s="81"/>
    </row>
    <row r="23" spans="1:10" ht="15">
      <c r="A23" s="80"/>
      <c r="B23" s="80"/>
      <c r="C23" s="80"/>
      <c r="D23" s="80"/>
      <c r="E23" s="80"/>
      <c r="F23" s="80"/>
      <c r="G23" s="80"/>
      <c r="H23" s="80"/>
      <c r="I23" s="81"/>
      <c r="J23" s="81"/>
    </row>
    <row r="24" spans="1:10" ht="15">
      <c r="A24" s="80"/>
      <c r="B24" s="80"/>
      <c r="C24" s="80"/>
      <c r="D24" s="80"/>
      <c r="E24" s="80"/>
      <c r="F24" s="80"/>
      <c r="G24" s="80"/>
      <c r="H24" s="80"/>
      <c r="I24" s="81"/>
      <c r="J24" s="81"/>
    </row>
    <row r="25" spans="1:10" ht="1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ht="1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ht="1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ht="15">
      <c r="A28" s="81"/>
      <c r="B28" s="81"/>
      <c r="C28" s="81"/>
      <c r="D28" s="81"/>
      <c r="E28" s="81"/>
      <c r="F28" s="81"/>
      <c r="G28" s="81"/>
      <c r="H28" s="81"/>
      <c r="I28" s="81"/>
      <c r="J28" s="81"/>
    </row>
  </sheetData>
  <sheetProtection/>
  <mergeCells count="2">
    <mergeCell ref="A4:C4"/>
    <mergeCell ref="A5:C5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6">
      <selection activeCell="G13" sqref="G13"/>
    </sheetView>
  </sheetViews>
  <sheetFormatPr defaultColWidth="9.140625" defaultRowHeight="12.75"/>
  <cols>
    <col min="1" max="1" width="4.28125" style="3" customWidth="1"/>
    <col min="2" max="2" width="5.28125" style="3" customWidth="1"/>
    <col min="3" max="3" width="6.00390625" style="3" customWidth="1"/>
    <col min="4" max="4" width="18.28125" style="3" customWidth="1"/>
    <col min="5" max="5" width="12.00390625" style="3" customWidth="1"/>
    <col min="6" max="6" width="13.421875" style="3" bestFit="1" customWidth="1"/>
    <col min="7" max="7" width="14.00390625" style="3" customWidth="1"/>
    <col min="8" max="8" width="12.57421875" style="3" customWidth="1"/>
    <col min="9" max="9" width="13.140625" style="3" customWidth="1"/>
    <col min="10" max="10" width="14.421875" style="3" customWidth="1"/>
    <col min="11" max="11" width="16.7109375" style="3" customWidth="1"/>
    <col min="12" max="16384" width="9.140625" style="3" customWidth="1"/>
  </cols>
  <sheetData>
    <row r="1" spans="9:11" ht="12.75">
      <c r="I1" s="664" t="s">
        <v>400</v>
      </c>
      <c r="J1" s="664"/>
      <c r="K1" s="664"/>
    </row>
    <row r="2" spans="9:11" ht="12.75">
      <c r="I2" s="744" t="s">
        <v>419</v>
      </c>
      <c r="J2" s="744"/>
      <c r="K2" s="744"/>
    </row>
    <row r="3" spans="9:11" ht="6.75" customHeight="1">
      <c r="I3" s="664"/>
      <c r="J3" s="664"/>
      <c r="K3" s="664"/>
    </row>
    <row r="4" spans="1:11" ht="18">
      <c r="A4" s="763" t="s">
        <v>102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</row>
    <row r="5" spans="1:11" ht="10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59"/>
    </row>
    <row r="6" spans="1:11" s="92" customFormat="1" ht="19.5" customHeight="1">
      <c r="A6" s="742" t="s">
        <v>39</v>
      </c>
      <c r="B6" s="742" t="s">
        <v>0</v>
      </c>
      <c r="C6" s="742" t="s">
        <v>103</v>
      </c>
      <c r="D6" s="743" t="s">
        <v>206</v>
      </c>
      <c r="E6" s="743" t="s">
        <v>104</v>
      </c>
      <c r="F6" s="743" t="s">
        <v>105</v>
      </c>
      <c r="G6" s="743"/>
      <c r="H6" s="743"/>
      <c r="I6" s="743"/>
      <c r="J6" s="743"/>
      <c r="K6" s="743" t="s">
        <v>106</v>
      </c>
    </row>
    <row r="7" spans="1:11" s="92" customFormat="1" ht="19.5" customHeight="1">
      <c r="A7" s="742"/>
      <c r="B7" s="742"/>
      <c r="C7" s="742"/>
      <c r="D7" s="743"/>
      <c r="E7" s="743"/>
      <c r="F7" s="743" t="s">
        <v>107</v>
      </c>
      <c r="G7" s="743" t="s">
        <v>108</v>
      </c>
      <c r="H7" s="743"/>
      <c r="I7" s="743"/>
      <c r="J7" s="743"/>
      <c r="K7" s="743"/>
    </row>
    <row r="8" spans="1:11" s="92" customFormat="1" ht="29.25" customHeight="1">
      <c r="A8" s="742"/>
      <c r="B8" s="742"/>
      <c r="C8" s="742"/>
      <c r="D8" s="743"/>
      <c r="E8" s="743"/>
      <c r="F8" s="743"/>
      <c r="G8" s="743" t="s">
        <v>109</v>
      </c>
      <c r="H8" s="743" t="s">
        <v>110</v>
      </c>
      <c r="I8" s="743" t="s">
        <v>111</v>
      </c>
      <c r="J8" s="743" t="s">
        <v>112</v>
      </c>
      <c r="K8" s="743"/>
    </row>
    <row r="9" spans="1:11" s="92" customFormat="1" ht="19.5" customHeight="1">
      <c r="A9" s="742"/>
      <c r="B9" s="742"/>
      <c r="C9" s="742"/>
      <c r="D9" s="743"/>
      <c r="E9" s="743"/>
      <c r="F9" s="743"/>
      <c r="G9" s="743"/>
      <c r="H9" s="743"/>
      <c r="I9" s="743"/>
      <c r="J9" s="743"/>
      <c r="K9" s="743"/>
    </row>
    <row r="10" spans="1:11" s="92" customFormat="1" ht="19.5" customHeight="1">
      <c r="A10" s="742"/>
      <c r="B10" s="742"/>
      <c r="C10" s="742"/>
      <c r="D10" s="743"/>
      <c r="E10" s="743"/>
      <c r="F10" s="743"/>
      <c r="G10" s="743"/>
      <c r="H10" s="743"/>
      <c r="I10" s="743"/>
      <c r="J10" s="743"/>
      <c r="K10" s="743"/>
    </row>
    <row r="11" spans="1:11" ht="7.5" customHeight="1">
      <c r="A11" s="61">
        <v>1</v>
      </c>
      <c r="B11" s="61">
        <v>2</v>
      </c>
      <c r="C11" s="61">
        <v>3</v>
      </c>
      <c r="D11" s="61">
        <v>5</v>
      </c>
      <c r="E11" s="61">
        <v>6</v>
      </c>
      <c r="F11" s="61">
        <v>7</v>
      </c>
      <c r="G11" s="61">
        <v>8</v>
      </c>
      <c r="H11" s="61">
        <v>9</v>
      </c>
      <c r="I11" s="61">
        <v>10</v>
      </c>
      <c r="J11" s="61">
        <v>11</v>
      </c>
      <c r="K11" s="61">
        <v>12</v>
      </c>
    </row>
    <row r="12" spans="1:11" ht="86.25" customHeight="1">
      <c r="A12" s="165" t="s">
        <v>41</v>
      </c>
      <c r="B12" s="240">
        <v>600</v>
      </c>
      <c r="C12" s="240">
        <v>60016</v>
      </c>
      <c r="D12" s="241" t="s">
        <v>430</v>
      </c>
      <c r="E12" s="242">
        <v>5000</v>
      </c>
      <c r="F12" s="242">
        <v>5000</v>
      </c>
      <c r="G12" s="242">
        <v>5000</v>
      </c>
      <c r="H12" s="25"/>
      <c r="I12" s="180" t="s">
        <v>113</v>
      </c>
      <c r="J12" s="25"/>
      <c r="K12" s="243" t="s">
        <v>315</v>
      </c>
    </row>
    <row r="13" spans="1:11" ht="81" customHeight="1">
      <c r="A13" s="191" t="s">
        <v>43</v>
      </c>
      <c r="B13" s="244">
        <v>600</v>
      </c>
      <c r="C13" s="244">
        <v>60016</v>
      </c>
      <c r="D13" s="245" t="s">
        <v>316</v>
      </c>
      <c r="E13" s="242">
        <v>4000</v>
      </c>
      <c r="F13" s="242">
        <v>4000</v>
      </c>
      <c r="G13" s="242">
        <v>4000</v>
      </c>
      <c r="H13" s="25"/>
      <c r="I13" s="249" t="s">
        <v>113</v>
      </c>
      <c r="J13" s="25"/>
      <c r="K13" s="243" t="s">
        <v>315</v>
      </c>
    </row>
    <row r="14" spans="1:11" ht="99" customHeight="1">
      <c r="A14" s="165" t="s">
        <v>45</v>
      </c>
      <c r="B14" s="25">
        <v>600</v>
      </c>
      <c r="C14" s="25">
        <v>60016</v>
      </c>
      <c r="D14" s="241" t="s">
        <v>336</v>
      </c>
      <c r="E14" s="248">
        <v>165400</v>
      </c>
      <c r="F14" s="254">
        <v>165400</v>
      </c>
      <c r="G14" s="242">
        <v>20000</v>
      </c>
      <c r="H14" s="25"/>
      <c r="I14" s="249" t="s">
        <v>317</v>
      </c>
      <c r="J14" s="25"/>
      <c r="K14" s="243" t="s">
        <v>315</v>
      </c>
    </row>
    <row r="15" spans="1:11" ht="72" customHeight="1">
      <c r="A15" s="191" t="s">
        <v>51</v>
      </c>
      <c r="B15" s="244">
        <v>600</v>
      </c>
      <c r="C15" s="244">
        <v>60016</v>
      </c>
      <c r="D15" s="245" t="s">
        <v>318</v>
      </c>
      <c r="E15" s="246">
        <v>9630</v>
      </c>
      <c r="F15" s="246">
        <v>9630</v>
      </c>
      <c r="G15" s="246">
        <v>9630</v>
      </c>
      <c r="H15" s="247"/>
      <c r="I15" s="693" t="s">
        <v>113</v>
      </c>
      <c r="J15" s="247"/>
      <c r="K15" s="93" t="s">
        <v>315</v>
      </c>
    </row>
    <row r="16" spans="1:11" ht="69.75" customHeight="1">
      <c r="A16" s="165" t="s">
        <v>53</v>
      </c>
      <c r="B16" s="240">
        <v>600</v>
      </c>
      <c r="C16" s="240">
        <v>60016</v>
      </c>
      <c r="D16" s="241" t="s">
        <v>420</v>
      </c>
      <c r="E16" s="242">
        <v>10000</v>
      </c>
      <c r="F16" s="242">
        <v>10000</v>
      </c>
      <c r="G16" s="242">
        <v>10000</v>
      </c>
      <c r="H16" s="25"/>
      <c r="I16" s="249" t="s">
        <v>113</v>
      </c>
      <c r="J16" s="25"/>
      <c r="K16" s="243" t="s">
        <v>315</v>
      </c>
    </row>
    <row r="17" spans="1:11" ht="65.25" customHeight="1">
      <c r="A17" s="165" t="s">
        <v>55</v>
      </c>
      <c r="B17" s="25">
        <v>750</v>
      </c>
      <c r="C17" s="25">
        <v>75023</v>
      </c>
      <c r="D17" s="241" t="s">
        <v>319</v>
      </c>
      <c r="E17" s="242">
        <v>11678</v>
      </c>
      <c r="F17" s="242">
        <v>11678</v>
      </c>
      <c r="G17" s="242">
        <v>11678</v>
      </c>
      <c r="H17" s="25"/>
      <c r="I17" s="249" t="s">
        <v>113</v>
      </c>
      <c r="J17" s="25"/>
      <c r="K17" s="243" t="s">
        <v>315</v>
      </c>
    </row>
    <row r="18" spans="1:11" ht="22.5" customHeight="1">
      <c r="A18" s="779" t="s">
        <v>2</v>
      </c>
      <c r="B18" s="779"/>
      <c r="C18" s="779"/>
      <c r="D18" s="779"/>
      <c r="E18" s="250">
        <f>SUM(E12+E13+E14+E15+E16+E17)</f>
        <v>205708</v>
      </c>
      <c r="F18" s="251">
        <f>SUM(F12:F17)</f>
        <v>205708</v>
      </c>
      <c r="G18" s="252">
        <f>SUM(G12:G17)</f>
        <v>60308</v>
      </c>
      <c r="H18" s="253"/>
      <c r="I18" s="250">
        <v>145400</v>
      </c>
      <c r="J18" s="25"/>
      <c r="K18" s="79" t="s">
        <v>90</v>
      </c>
    </row>
    <row r="20" ht="12.75">
      <c r="A20" s="3" t="s">
        <v>114</v>
      </c>
    </row>
    <row r="21" ht="12.75">
      <c r="A21" s="3" t="s">
        <v>115</v>
      </c>
    </row>
    <row r="22" ht="12.75">
      <c r="A22" s="3" t="s">
        <v>116</v>
      </c>
    </row>
    <row r="23" ht="12.75">
      <c r="A23" s="3" t="s">
        <v>117</v>
      </c>
    </row>
    <row r="24" ht="14.25" customHeight="1">
      <c r="A24" s="3" t="s">
        <v>118</v>
      </c>
    </row>
    <row r="25" ht="12.75">
      <c r="A25" s="11" t="s">
        <v>118</v>
      </c>
    </row>
    <row r="26" ht="12.75">
      <c r="A26" s="3" t="s">
        <v>118</v>
      </c>
    </row>
  </sheetData>
  <sheetProtection/>
  <mergeCells count="16">
    <mergeCell ref="I8:I10"/>
    <mergeCell ref="F7:F10"/>
    <mergeCell ref="G8:G10"/>
    <mergeCell ref="H8:H10"/>
    <mergeCell ref="G7:J7"/>
    <mergeCell ref="J8:J10"/>
    <mergeCell ref="I2:K2"/>
    <mergeCell ref="A18:D18"/>
    <mergeCell ref="A4:K4"/>
    <mergeCell ref="A6:A10"/>
    <mergeCell ref="B6:B10"/>
    <mergeCell ref="C6:C10"/>
    <mergeCell ref="D6:D10"/>
    <mergeCell ref="E6:E10"/>
    <mergeCell ref="F6:J6"/>
    <mergeCell ref="K6:K10"/>
  </mergeCells>
  <printOptions/>
  <pageMargins left="0.75" right="0.75" top="1" bottom="0.47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D19">
      <selection activeCell="D19" sqref="D19"/>
    </sheetView>
  </sheetViews>
  <sheetFormatPr defaultColWidth="9.140625" defaultRowHeight="12.75"/>
  <cols>
    <col min="1" max="1" width="4.57421875" style="3" customWidth="1"/>
    <col min="2" max="2" width="5.00390625" style="3" customWidth="1"/>
    <col min="3" max="3" width="6.28125" style="3" customWidth="1"/>
    <col min="4" max="4" width="18.8515625" style="3" customWidth="1"/>
    <col min="5" max="5" width="10.421875" style="3" customWidth="1"/>
    <col min="6" max="6" width="12.00390625" style="3" customWidth="1"/>
    <col min="7" max="7" width="13.7109375" style="3" customWidth="1"/>
    <col min="8" max="8" width="12.421875" style="3" customWidth="1"/>
    <col min="9" max="10" width="10.140625" style="3" customWidth="1"/>
    <col min="11" max="11" width="11.57421875" style="3" customWidth="1"/>
    <col min="12" max="12" width="14.421875" style="3" customWidth="1"/>
    <col min="13" max="13" width="11.00390625" style="3" customWidth="1"/>
    <col min="14" max="14" width="9.57421875" style="3" customWidth="1"/>
    <col min="15" max="15" width="16.7109375" style="3" customWidth="1"/>
    <col min="16" max="16384" width="9.140625" style="3" customWidth="1"/>
  </cols>
  <sheetData>
    <row r="1" spans="11:15" ht="12.75">
      <c r="K1" s="3" t="s">
        <v>123</v>
      </c>
      <c r="L1" s="744" t="s">
        <v>378</v>
      </c>
      <c r="M1" s="744"/>
      <c r="N1" s="744"/>
      <c r="O1" s="744"/>
    </row>
    <row r="2" spans="12:15" ht="12.75">
      <c r="L2" s="744" t="s">
        <v>418</v>
      </c>
      <c r="M2" s="744"/>
      <c r="N2" s="744"/>
      <c r="O2" s="744"/>
    </row>
    <row r="3" ht="9.75" customHeight="1"/>
    <row r="4" spans="1:15" ht="18">
      <c r="A4" s="763" t="s">
        <v>124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</row>
    <row r="5" spans="1:15" ht="10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59"/>
    </row>
    <row r="6" spans="1:15" s="92" customFormat="1" ht="19.5" customHeight="1">
      <c r="A6" s="742" t="s">
        <v>39</v>
      </c>
      <c r="B6" s="742" t="s">
        <v>0</v>
      </c>
      <c r="C6" s="742" t="s">
        <v>103</v>
      </c>
      <c r="D6" s="743" t="s">
        <v>127</v>
      </c>
      <c r="E6" s="761" t="s">
        <v>128</v>
      </c>
      <c r="F6" s="743" t="s">
        <v>104</v>
      </c>
      <c r="G6" s="761" t="s">
        <v>119</v>
      </c>
      <c r="H6" s="743" t="s">
        <v>105</v>
      </c>
      <c r="I6" s="743"/>
      <c r="J6" s="743"/>
      <c r="K6" s="743"/>
      <c r="L6" s="743"/>
      <c r="M6" s="743"/>
      <c r="N6" s="743"/>
      <c r="O6" s="743" t="s">
        <v>106</v>
      </c>
    </row>
    <row r="7" spans="1:15" s="92" customFormat="1" ht="19.5" customHeight="1">
      <c r="A7" s="742"/>
      <c r="B7" s="742"/>
      <c r="C7" s="742"/>
      <c r="D7" s="743"/>
      <c r="E7" s="777"/>
      <c r="F7" s="743"/>
      <c r="G7" s="777"/>
      <c r="H7" s="743" t="s">
        <v>129</v>
      </c>
      <c r="I7" s="743" t="s">
        <v>108</v>
      </c>
      <c r="J7" s="743"/>
      <c r="K7" s="743"/>
      <c r="L7" s="743"/>
      <c r="M7" s="743" t="s">
        <v>121</v>
      </c>
      <c r="N7" s="743" t="s">
        <v>131</v>
      </c>
      <c r="O7" s="743"/>
    </row>
    <row r="8" spans="1:15" s="92" customFormat="1" ht="29.25" customHeight="1">
      <c r="A8" s="742"/>
      <c r="B8" s="742"/>
      <c r="C8" s="742"/>
      <c r="D8" s="743"/>
      <c r="E8" s="777"/>
      <c r="F8" s="743"/>
      <c r="G8" s="777"/>
      <c r="H8" s="743"/>
      <c r="I8" s="743" t="s">
        <v>109</v>
      </c>
      <c r="J8" s="780" t="s">
        <v>130</v>
      </c>
      <c r="K8" s="743" t="s">
        <v>122</v>
      </c>
      <c r="L8" s="743" t="s">
        <v>112</v>
      </c>
      <c r="M8" s="743"/>
      <c r="N8" s="743"/>
      <c r="O8" s="743"/>
    </row>
    <row r="9" spans="1:15" s="92" customFormat="1" ht="19.5" customHeight="1">
      <c r="A9" s="742"/>
      <c r="B9" s="742"/>
      <c r="C9" s="742"/>
      <c r="D9" s="743"/>
      <c r="E9" s="777"/>
      <c r="F9" s="743"/>
      <c r="G9" s="777"/>
      <c r="H9" s="743"/>
      <c r="I9" s="743"/>
      <c r="J9" s="780"/>
      <c r="K9" s="743"/>
      <c r="L9" s="743"/>
      <c r="M9" s="743"/>
      <c r="N9" s="743"/>
      <c r="O9" s="743"/>
    </row>
    <row r="10" spans="1:15" s="92" customFormat="1" ht="19.5" customHeight="1">
      <c r="A10" s="742"/>
      <c r="B10" s="742"/>
      <c r="C10" s="742"/>
      <c r="D10" s="743"/>
      <c r="E10" s="762"/>
      <c r="F10" s="743"/>
      <c r="G10" s="762"/>
      <c r="H10" s="743"/>
      <c r="I10" s="743"/>
      <c r="J10" s="780"/>
      <c r="K10" s="743"/>
      <c r="L10" s="743"/>
      <c r="M10" s="743"/>
      <c r="N10" s="743"/>
      <c r="O10" s="743"/>
    </row>
    <row r="11" spans="1:15" ht="7.5" customHeight="1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  <c r="M11" s="61">
        <v>13</v>
      </c>
      <c r="N11" s="61">
        <v>14</v>
      </c>
      <c r="O11" s="61">
        <v>15</v>
      </c>
    </row>
    <row r="12" spans="1:15" ht="68.25" customHeight="1">
      <c r="A12" s="255" t="s">
        <v>41</v>
      </c>
      <c r="B12" s="256" t="s">
        <v>209</v>
      </c>
      <c r="C12" s="256" t="s">
        <v>250</v>
      </c>
      <c r="D12" s="257" t="s">
        <v>433</v>
      </c>
      <c r="E12" s="258" t="s">
        <v>394</v>
      </c>
      <c r="F12" s="259">
        <v>4000000</v>
      </c>
      <c r="G12" s="259">
        <v>1575549</v>
      </c>
      <c r="H12" s="259">
        <v>1550000</v>
      </c>
      <c r="I12" s="259">
        <v>50000</v>
      </c>
      <c r="J12" s="260"/>
      <c r="K12" s="257" t="s">
        <v>113</v>
      </c>
      <c r="L12" s="585">
        <v>1500000</v>
      </c>
      <c r="M12" s="259">
        <v>874451</v>
      </c>
      <c r="N12" s="25"/>
      <c r="O12" s="243" t="s">
        <v>322</v>
      </c>
    </row>
    <row r="13" spans="1:15" ht="78" customHeight="1">
      <c r="A13" s="165" t="s">
        <v>43</v>
      </c>
      <c r="B13" s="578" t="s">
        <v>209</v>
      </c>
      <c r="C13" s="578" t="s">
        <v>253</v>
      </c>
      <c r="D13" s="241" t="s">
        <v>323</v>
      </c>
      <c r="E13" s="579" t="s">
        <v>321</v>
      </c>
      <c r="F13" s="264">
        <v>661442</v>
      </c>
      <c r="G13" s="264">
        <v>427961</v>
      </c>
      <c r="H13" s="265">
        <v>233481</v>
      </c>
      <c r="I13" s="264">
        <v>137862</v>
      </c>
      <c r="J13" s="243"/>
      <c r="K13" s="257" t="s">
        <v>113</v>
      </c>
      <c r="L13" s="586">
        <v>95619</v>
      </c>
      <c r="M13" s="261"/>
      <c r="N13" s="25"/>
      <c r="O13" s="243" t="s">
        <v>322</v>
      </c>
    </row>
    <row r="14" spans="1:15" ht="107.25" customHeight="1">
      <c r="A14" s="191">
        <v>3</v>
      </c>
      <c r="B14" s="262" t="s">
        <v>375</v>
      </c>
      <c r="C14" s="262" t="s">
        <v>376</v>
      </c>
      <c r="D14" s="575" t="s">
        <v>379</v>
      </c>
      <c r="E14" s="263" t="s">
        <v>377</v>
      </c>
      <c r="F14" s="576">
        <v>25410</v>
      </c>
      <c r="G14" s="576"/>
      <c r="H14" s="577">
        <v>10860</v>
      </c>
      <c r="I14" s="576">
        <v>10860</v>
      </c>
      <c r="J14" s="93"/>
      <c r="K14" s="572" t="s">
        <v>113</v>
      </c>
      <c r="L14" s="587"/>
      <c r="M14" s="635">
        <v>8730</v>
      </c>
      <c r="N14" s="635">
        <v>5820</v>
      </c>
      <c r="O14" s="571" t="s">
        <v>322</v>
      </c>
    </row>
    <row r="15" spans="1:15" ht="77.25" customHeight="1">
      <c r="A15" s="165">
        <v>4</v>
      </c>
      <c r="B15" s="25">
        <v>600</v>
      </c>
      <c r="C15" s="25">
        <v>60016</v>
      </c>
      <c r="D15" s="241" t="s">
        <v>324</v>
      </c>
      <c r="E15" s="267" t="s">
        <v>325</v>
      </c>
      <c r="F15" s="259">
        <v>1302000</v>
      </c>
      <c r="G15" s="259">
        <v>57681</v>
      </c>
      <c r="H15" s="268">
        <v>1244319</v>
      </c>
      <c r="I15" s="259">
        <v>200000</v>
      </c>
      <c r="J15" s="25"/>
      <c r="K15" s="257" t="s">
        <v>113</v>
      </c>
      <c r="L15" s="586">
        <v>1044319</v>
      </c>
      <c r="M15" s="261"/>
      <c r="N15" s="25"/>
      <c r="O15" s="243" t="s">
        <v>322</v>
      </c>
    </row>
    <row r="16" spans="1:15" ht="98.25" customHeight="1">
      <c r="A16" s="165">
        <v>5</v>
      </c>
      <c r="B16" s="25">
        <v>600</v>
      </c>
      <c r="C16" s="25">
        <v>60016</v>
      </c>
      <c r="D16" s="241" t="s">
        <v>326</v>
      </c>
      <c r="E16" s="258" t="s">
        <v>327</v>
      </c>
      <c r="F16" s="259">
        <v>806200</v>
      </c>
      <c r="G16" s="259">
        <v>4782</v>
      </c>
      <c r="H16" s="268">
        <v>10000</v>
      </c>
      <c r="I16" s="259">
        <v>10000</v>
      </c>
      <c r="J16" s="25"/>
      <c r="K16" s="257" t="s">
        <v>113</v>
      </c>
      <c r="L16" s="261"/>
      <c r="M16" s="585">
        <v>791418</v>
      </c>
      <c r="N16" s="25"/>
      <c r="O16" s="243" t="s">
        <v>322</v>
      </c>
    </row>
    <row r="17" spans="1:15" ht="89.25" customHeight="1">
      <c r="A17" s="165">
        <v>6</v>
      </c>
      <c r="B17" s="25">
        <v>600</v>
      </c>
      <c r="C17" s="25">
        <v>60016</v>
      </c>
      <c r="D17" s="241" t="s">
        <v>432</v>
      </c>
      <c r="E17" s="258" t="s">
        <v>329</v>
      </c>
      <c r="F17" s="259">
        <v>380000</v>
      </c>
      <c r="G17" s="259">
        <v>2050</v>
      </c>
      <c r="H17" s="268">
        <v>377950</v>
      </c>
      <c r="I17" s="259">
        <v>100000</v>
      </c>
      <c r="J17" s="25"/>
      <c r="K17" s="257" t="s">
        <v>382</v>
      </c>
      <c r="L17" s="261"/>
      <c r="M17" s="261"/>
      <c r="N17" s="25"/>
      <c r="O17" s="243" t="s">
        <v>322</v>
      </c>
    </row>
    <row r="18" spans="1:15" ht="98.25" customHeight="1">
      <c r="A18" s="165">
        <v>7</v>
      </c>
      <c r="B18" s="25">
        <v>600</v>
      </c>
      <c r="C18" s="25">
        <v>60016</v>
      </c>
      <c r="D18" s="241" t="s">
        <v>330</v>
      </c>
      <c r="E18" s="258" t="s">
        <v>329</v>
      </c>
      <c r="F18" s="270">
        <v>474000</v>
      </c>
      <c r="G18" s="259">
        <v>3245</v>
      </c>
      <c r="H18" s="268">
        <v>470755</v>
      </c>
      <c r="I18" s="259">
        <v>10000</v>
      </c>
      <c r="J18" s="25"/>
      <c r="K18" s="589" t="s">
        <v>381</v>
      </c>
      <c r="L18" s="261"/>
      <c r="M18" s="261"/>
      <c r="N18" s="25"/>
      <c r="O18" s="243" t="s">
        <v>322</v>
      </c>
    </row>
    <row r="19" spans="1:15" ht="84" customHeight="1">
      <c r="A19" s="191">
        <v>8</v>
      </c>
      <c r="B19" s="247">
        <v>600</v>
      </c>
      <c r="C19" s="247">
        <v>60016</v>
      </c>
      <c r="D19" s="245" t="s">
        <v>331</v>
      </c>
      <c r="E19" s="269" t="s">
        <v>327</v>
      </c>
      <c r="F19" s="580">
        <v>320000</v>
      </c>
      <c r="G19" s="580">
        <v>4833</v>
      </c>
      <c r="H19" s="581">
        <v>24000</v>
      </c>
      <c r="I19" s="580">
        <v>24000</v>
      </c>
      <c r="J19" s="247"/>
      <c r="K19" s="588" t="s">
        <v>113</v>
      </c>
      <c r="L19" s="266"/>
      <c r="M19" s="271">
        <v>291167</v>
      </c>
      <c r="N19" s="247"/>
      <c r="O19" s="582" t="s">
        <v>322</v>
      </c>
    </row>
    <row r="20" spans="1:15" ht="115.5" customHeight="1">
      <c r="A20" s="165">
        <v>9</v>
      </c>
      <c r="B20" s="25">
        <v>750</v>
      </c>
      <c r="C20" s="25">
        <v>75095</v>
      </c>
      <c r="D20" s="583" t="s">
        <v>380</v>
      </c>
      <c r="E20" s="258" t="s">
        <v>332</v>
      </c>
      <c r="F20" s="259">
        <v>13440</v>
      </c>
      <c r="G20" s="259"/>
      <c r="H20" s="268">
        <v>10605</v>
      </c>
      <c r="I20" s="259">
        <v>10605</v>
      </c>
      <c r="J20" s="25"/>
      <c r="K20" s="243"/>
      <c r="L20" s="268"/>
      <c r="M20" s="634">
        <v>2835</v>
      </c>
      <c r="N20" s="25"/>
      <c r="O20" s="582" t="s">
        <v>322</v>
      </c>
    </row>
    <row r="21" spans="1:15" ht="22.5" customHeight="1">
      <c r="A21" s="779" t="s">
        <v>2</v>
      </c>
      <c r="B21" s="779"/>
      <c r="C21" s="779"/>
      <c r="D21" s="779"/>
      <c r="E21" s="83"/>
      <c r="F21" s="584">
        <f>SUM(F12+F13+F14+F15+F16+F17+F18+F19+F20)</f>
        <v>7982492</v>
      </c>
      <c r="G21" s="584">
        <f>SUM(G12+G13+G15+G16+G17+G18+G19)</f>
        <v>2076101</v>
      </c>
      <c r="H21" s="272">
        <f>SUM(H12+H13+H14+H15+H16+H17+H18+H19+H20)</f>
        <v>3931970</v>
      </c>
      <c r="I21" s="584">
        <f>SUM(I12+I13+I14+I15+I16+I17+I18+I19+I20)</f>
        <v>553327</v>
      </c>
      <c r="J21" s="584"/>
      <c r="K21" s="584">
        <v>738705</v>
      </c>
      <c r="L21" s="584">
        <f>SUM(L12+L13+L14+L15+L20)</f>
        <v>2639938</v>
      </c>
      <c r="M21" s="584">
        <f>SUM(M12+M14+M16+M19+M20)</f>
        <v>1968601</v>
      </c>
      <c r="N21" s="636">
        <f>N14</f>
        <v>5820</v>
      </c>
      <c r="O21" s="79" t="s">
        <v>90</v>
      </c>
    </row>
    <row r="22" ht="12.75">
      <c r="M22" s="56"/>
    </row>
    <row r="23" ht="12.75">
      <c r="A23" s="3" t="s">
        <v>114</v>
      </c>
    </row>
    <row r="24" ht="12.75">
      <c r="A24" s="3" t="s">
        <v>115</v>
      </c>
    </row>
    <row r="25" ht="12.75">
      <c r="A25" s="3" t="s">
        <v>116</v>
      </c>
    </row>
    <row r="26" ht="12.75">
      <c r="A26" s="3" t="s">
        <v>117</v>
      </c>
    </row>
    <row r="27" ht="12.75">
      <c r="A27" s="3" t="s">
        <v>125</v>
      </c>
    </row>
    <row r="28" ht="12.75">
      <c r="A28" s="11" t="s">
        <v>126</v>
      </c>
    </row>
    <row r="29" ht="12.75">
      <c r="A29" s="3" t="s">
        <v>126</v>
      </c>
    </row>
  </sheetData>
  <sheetProtection/>
  <mergeCells count="21">
    <mergeCell ref="H6:N6"/>
    <mergeCell ref="L1:O1"/>
    <mergeCell ref="A4:O4"/>
    <mergeCell ref="A6:A10"/>
    <mergeCell ref="B6:B10"/>
    <mergeCell ref="C6:C10"/>
    <mergeCell ref="D6:D10"/>
    <mergeCell ref="F6:F10"/>
    <mergeCell ref="H7:H10"/>
    <mergeCell ref="L2:O2"/>
    <mergeCell ref="O6:O10"/>
    <mergeCell ref="A21:D21"/>
    <mergeCell ref="N7:N10"/>
    <mergeCell ref="I8:I10"/>
    <mergeCell ref="J8:J10"/>
    <mergeCell ref="K8:K10"/>
    <mergeCell ref="L8:L10"/>
    <mergeCell ref="E6:E10"/>
    <mergeCell ref="G6:G10"/>
    <mergeCell ref="I7:L7"/>
    <mergeCell ref="M7:M10"/>
  </mergeCells>
  <printOptions horizontalCentered="1" verticalCentered="1"/>
  <pageMargins left="0.3937007874015748" right="0.3937007874015748" top="0.5511811023622047" bottom="0.5118110236220472" header="0.5118110236220472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E1">
      <selection activeCell="K20" sqref="K20"/>
    </sheetView>
  </sheetViews>
  <sheetFormatPr defaultColWidth="10.28125" defaultRowHeight="12.75"/>
  <cols>
    <col min="1" max="1" width="3.57421875" style="95" bestFit="1" customWidth="1"/>
    <col min="2" max="2" width="17.7109375" style="95" customWidth="1"/>
    <col min="3" max="3" width="13.00390625" style="95" customWidth="1"/>
    <col min="4" max="4" width="10.57421875" style="95" customWidth="1"/>
    <col min="5" max="5" width="12.00390625" style="95" customWidth="1"/>
    <col min="6" max="6" width="9.140625" style="95" customWidth="1"/>
    <col min="7" max="7" width="10.8515625" style="95" customWidth="1"/>
    <col min="8" max="8" width="10.7109375" style="95" customWidth="1"/>
    <col min="9" max="9" width="10.28125" style="95" customWidth="1"/>
    <col min="10" max="11" width="7.7109375" style="95" customWidth="1"/>
    <col min="12" max="12" width="9.7109375" style="95" customWidth="1"/>
    <col min="13" max="13" width="11.7109375" style="95" customWidth="1"/>
    <col min="14" max="14" width="12.421875" style="95" customWidth="1"/>
    <col min="15" max="15" width="8.28125" style="95" customWidth="1"/>
    <col min="16" max="16" width="8.140625" style="95" customWidth="1"/>
    <col min="17" max="17" width="8.7109375" style="95" customWidth="1"/>
    <col min="18" max="16384" width="10.28125" style="95" customWidth="1"/>
  </cols>
  <sheetData>
    <row r="1" spans="11:17" ht="12.75">
      <c r="K1" s="95" t="s">
        <v>388</v>
      </c>
      <c r="N1" s="781" t="s">
        <v>401</v>
      </c>
      <c r="O1" s="781"/>
      <c r="P1" s="781"/>
      <c r="Q1" s="781"/>
    </row>
    <row r="2" spans="14:17" ht="15.75" customHeight="1">
      <c r="N2" s="781" t="s">
        <v>417</v>
      </c>
      <c r="O2" s="781"/>
      <c r="P2" s="781"/>
      <c r="Q2" s="781"/>
    </row>
    <row r="3" ht="8.25" customHeight="1"/>
    <row r="4" spans="1:17" ht="31.5" customHeight="1">
      <c r="A4" s="815" t="s">
        <v>165</v>
      </c>
      <c r="B4" s="815"/>
      <c r="C4" s="815"/>
      <c r="D4" s="815"/>
      <c r="E4" s="815"/>
      <c r="F4" s="815"/>
      <c r="G4" s="815"/>
      <c r="H4" s="815"/>
      <c r="I4" s="815"/>
      <c r="J4" s="815"/>
      <c r="K4" s="815"/>
      <c r="L4" s="815"/>
      <c r="M4" s="815"/>
      <c r="N4" s="815"/>
      <c r="O4" s="815"/>
      <c r="P4" s="815"/>
      <c r="Q4" s="815"/>
    </row>
    <row r="5" spans="1:17" ht="15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</row>
    <row r="6" spans="1:17" ht="11.25">
      <c r="A6" s="816" t="s">
        <v>39</v>
      </c>
      <c r="B6" s="816" t="s">
        <v>132</v>
      </c>
      <c r="C6" s="817" t="s">
        <v>133</v>
      </c>
      <c r="D6" s="817" t="s">
        <v>395</v>
      </c>
      <c r="E6" s="817" t="s">
        <v>134</v>
      </c>
      <c r="F6" s="816" t="s">
        <v>12</v>
      </c>
      <c r="G6" s="816"/>
      <c r="H6" s="816" t="s">
        <v>105</v>
      </c>
      <c r="I6" s="816"/>
      <c r="J6" s="816"/>
      <c r="K6" s="816"/>
      <c r="L6" s="816"/>
      <c r="M6" s="816"/>
      <c r="N6" s="816"/>
      <c r="O6" s="816"/>
      <c r="P6" s="816"/>
      <c r="Q6" s="816"/>
    </row>
    <row r="7" spans="1:17" ht="11.25">
      <c r="A7" s="816"/>
      <c r="B7" s="816"/>
      <c r="C7" s="817"/>
      <c r="D7" s="817"/>
      <c r="E7" s="817"/>
      <c r="F7" s="817" t="s">
        <v>135</v>
      </c>
      <c r="G7" s="817" t="s">
        <v>136</v>
      </c>
      <c r="H7" s="816" t="s">
        <v>120</v>
      </c>
      <c r="I7" s="816"/>
      <c r="J7" s="816"/>
      <c r="K7" s="816"/>
      <c r="L7" s="816"/>
      <c r="M7" s="816"/>
      <c r="N7" s="816"/>
      <c r="O7" s="816"/>
      <c r="P7" s="816"/>
      <c r="Q7" s="816"/>
    </row>
    <row r="8" spans="1:17" ht="11.25">
      <c r="A8" s="816"/>
      <c r="B8" s="816"/>
      <c r="C8" s="817"/>
      <c r="D8" s="817"/>
      <c r="E8" s="817"/>
      <c r="F8" s="817"/>
      <c r="G8" s="817"/>
      <c r="H8" s="817" t="s">
        <v>137</v>
      </c>
      <c r="I8" s="816" t="s">
        <v>72</v>
      </c>
      <c r="J8" s="816"/>
      <c r="K8" s="816"/>
      <c r="L8" s="816"/>
      <c r="M8" s="816"/>
      <c r="N8" s="816"/>
      <c r="O8" s="816"/>
      <c r="P8" s="816"/>
      <c r="Q8" s="816"/>
    </row>
    <row r="9" spans="1:17" ht="14.25" customHeight="1">
      <c r="A9" s="816"/>
      <c r="B9" s="816"/>
      <c r="C9" s="817"/>
      <c r="D9" s="817"/>
      <c r="E9" s="817"/>
      <c r="F9" s="817"/>
      <c r="G9" s="817"/>
      <c r="H9" s="817"/>
      <c r="I9" s="816" t="s">
        <v>138</v>
      </c>
      <c r="J9" s="816"/>
      <c r="K9" s="816"/>
      <c r="L9" s="816"/>
      <c r="M9" s="816" t="s">
        <v>139</v>
      </c>
      <c r="N9" s="816"/>
      <c r="O9" s="816"/>
      <c r="P9" s="816"/>
      <c r="Q9" s="816"/>
    </row>
    <row r="10" spans="1:17" ht="12.75" customHeight="1">
      <c r="A10" s="816"/>
      <c r="B10" s="816"/>
      <c r="C10" s="817"/>
      <c r="D10" s="817"/>
      <c r="E10" s="817"/>
      <c r="F10" s="817"/>
      <c r="G10" s="817"/>
      <c r="H10" s="817"/>
      <c r="I10" s="817" t="s">
        <v>140</v>
      </c>
      <c r="J10" s="816" t="s">
        <v>141</v>
      </c>
      <c r="K10" s="816"/>
      <c r="L10" s="816"/>
      <c r="M10" s="817" t="s">
        <v>142</v>
      </c>
      <c r="N10" s="817" t="s">
        <v>141</v>
      </c>
      <c r="O10" s="817"/>
      <c r="P10" s="817"/>
      <c r="Q10" s="817"/>
    </row>
    <row r="11" spans="1:17" ht="48" customHeight="1">
      <c r="A11" s="816"/>
      <c r="B11" s="816"/>
      <c r="C11" s="817"/>
      <c r="D11" s="817"/>
      <c r="E11" s="817"/>
      <c r="F11" s="817"/>
      <c r="G11" s="817"/>
      <c r="H11" s="817"/>
      <c r="I11" s="817"/>
      <c r="J11" s="96" t="s">
        <v>143</v>
      </c>
      <c r="K11" s="96" t="s">
        <v>144</v>
      </c>
      <c r="L11" s="96" t="s">
        <v>145</v>
      </c>
      <c r="M11" s="817"/>
      <c r="N11" s="96" t="s">
        <v>146</v>
      </c>
      <c r="O11" s="96" t="s">
        <v>147</v>
      </c>
      <c r="P11" s="96" t="s">
        <v>144</v>
      </c>
      <c r="Q11" s="96" t="s">
        <v>148</v>
      </c>
    </row>
    <row r="12" spans="1:17" ht="7.5" customHeight="1">
      <c r="A12" s="97">
        <v>1</v>
      </c>
      <c r="B12" s="97">
        <v>2</v>
      </c>
      <c r="C12" s="97">
        <v>3</v>
      </c>
      <c r="D12" s="97">
        <v>4</v>
      </c>
      <c r="E12" s="97">
        <v>5</v>
      </c>
      <c r="F12" s="97">
        <v>6</v>
      </c>
      <c r="G12" s="97">
        <v>7</v>
      </c>
      <c r="H12" s="97">
        <v>8</v>
      </c>
      <c r="I12" s="97">
        <v>9</v>
      </c>
      <c r="J12" s="97">
        <v>10</v>
      </c>
      <c r="K12" s="97">
        <v>11</v>
      </c>
      <c r="L12" s="97">
        <v>12</v>
      </c>
      <c r="M12" s="97">
        <v>13</v>
      </c>
      <c r="N12" s="97">
        <v>14</v>
      </c>
      <c r="O12" s="97">
        <v>15</v>
      </c>
      <c r="P12" s="97">
        <v>16</v>
      </c>
      <c r="Q12" s="97">
        <v>17</v>
      </c>
    </row>
    <row r="13" spans="1:17" s="100" customFormat="1" ht="11.25">
      <c r="A13" s="98">
        <v>1</v>
      </c>
      <c r="B13" s="99" t="s">
        <v>149</v>
      </c>
      <c r="C13" s="807" t="s">
        <v>90</v>
      </c>
      <c r="D13" s="807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</row>
    <row r="14" spans="1:17" ht="11.25">
      <c r="A14" s="787" t="s">
        <v>150</v>
      </c>
      <c r="B14" s="101" t="s">
        <v>151</v>
      </c>
      <c r="C14" s="808" t="s">
        <v>402</v>
      </c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8"/>
      <c r="Q14" s="808"/>
    </row>
    <row r="15" spans="1:17" ht="11.25">
      <c r="A15" s="787"/>
      <c r="B15" s="101" t="s">
        <v>152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</row>
    <row r="16" spans="1:17" ht="11.25">
      <c r="A16" s="787"/>
      <c r="B16" s="101" t="s">
        <v>153</v>
      </c>
      <c r="C16" s="808"/>
      <c r="D16" s="808"/>
      <c r="E16" s="808"/>
      <c r="F16" s="808"/>
      <c r="G16" s="808"/>
      <c r="H16" s="808"/>
      <c r="I16" s="808"/>
      <c r="J16" s="808"/>
      <c r="K16" s="808"/>
      <c r="L16" s="808"/>
      <c r="M16" s="808"/>
      <c r="N16" s="808"/>
      <c r="O16" s="808"/>
      <c r="P16" s="808"/>
      <c r="Q16" s="808"/>
    </row>
    <row r="17" spans="1:17" ht="11.25">
      <c r="A17" s="787"/>
      <c r="B17" s="101" t="s">
        <v>154</v>
      </c>
      <c r="C17" s="808"/>
      <c r="D17" s="808"/>
      <c r="E17" s="808"/>
      <c r="F17" s="808"/>
      <c r="G17" s="808"/>
      <c r="H17" s="808"/>
      <c r="I17" s="808"/>
      <c r="J17" s="808"/>
      <c r="K17" s="808"/>
      <c r="L17" s="808"/>
      <c r="M17" s="808"/>
      <c r="N17" s="808"/>
      <c r="O17" s="808"/>
      <c r="P17" s="808"/>
      <c r="Q17" s="808"/>
    </row>
    <row r="18" spans="1:17" ht="11.25">
      <c r="A18" s="787"/>
      <c r="B18" s="101" t="s">
        <v>155</v>
      </c>
      <c r="C18" s="226"/>
      <c r="D18" s="227" t="s">
        <v>309</v>
      </c>
      <c r="E18" s="228">
        <v>4000000</v>
      </c>
      <c r="F18" s="228">
        <v>50000</v>
      </c>
      <c r="G18" s="228">
        <v>2374451</v>
      </c>
      <c r="H18" s="228">
        <v>2424451</v>
      </c>
      <c r="I18" s="228">
        <v>50000</v>
      </c>
      <c r="J18" s="228"/>
      <c r="K18" s="228"/>
      <c r="L18" s="228">
        <v>50000</v>
      </c>
      <c r="M18" s="228">
        <v>2374451</v>
      </c>
      <c r="N18" s="228">
        <v>2374451</v>
      </c>
      <c r="O18" s="226"/>
      <c r="P18" s="226"/>
      <c r="Q18" s="226"/>
    </row>
    <row r="19" spans="1:17" ht="11.25">
      <c r="A19" s="787"/>
      <c r="B19" s="101" t="s">
        <v>164</v>
      </c>
      <c r="C19" s="229"/>
      <c r="D19" s="230" t="s">
        <v>209</v>
      </c>
      <c r="E19" s="228">
        <v>50000</v>
      </c>
      <c r="F19" s="228">
        <v>50000</v>
      </c>
      <c r="G19" s="228"/>
      <c r="H19" s="228">
        <v>50000</v>
      </c>
      <c r="I19" s="228">
        <v>50000</v>
      </c>
      <c r="J19" s="231"/>
      <c r="K19" s="231"/>
      <c r="L19" s="228">
        <v>50000</v>
      </c>
      <c r="M19" s="231"/>
      <c r="N19" s="231"/>
      <c r="O19" s="229"/>
      <c r="P19" s="229"/>
      <c r="Q19" s="229"/>
    </row>
    <row r="20" spans="1:17" ht="11.25">
      <c r="A20" s="787"/>
      <c r="C20" s="229"/>
      <c r="D20" s="232" t="s">
        <v>250</v>
      </c>
      <c r="E20" s="228">
        <v>50000</v>
      </c>
      <c r="F20" s="228">
        <v>50000</v>
      </c>
      <c r="G20" s="228"/>
      <c r="H20" s="228">
        <v>50000</v>
      </c>
      <c r="I20" s="228">
        <v>50000</v>
      </c>
      <c r="J20" s="231"/>
      <c r="K20" s="231"/>
      <c r="L20" s="228">
        <v>50000</v>
      </c>
      <c r="M20" s="231"/>
      <c r="N20" s="231"/>
      <c r="O20" s="229"/>
      <c r="P20" s="229"/>
      <c r="Q20" s="229"/>
    </row>
    <row r="21" spans="1:17" ht="11.25">
      <c r="A21" s="787"/>
      <c r="C21" s="229"/>
      <c r="D21" s="232" t="s">
        <v>214</v>
      </c>
      <c r="E21" s="228">
        <v>1500000</v>
      </c>
      <c r="F21" s="228"/>
      <c r="G21" s="228">
        <v>1500000</v>
      </c>
      <c r="H21" s="231">
        <v>1500000</v>
      </c>
      <c r="I21" s="231">
        <v>1500000</v>
      </c>
      <c r="J21" s="231"/>
      <c r="K21" s="231"/>
      <c r="L21" s="231"/>
      <c r="M21" s="231">
        <v>1500000</v>
      </c>
      <c r="N21" s="231">
        <v>1500000</v>
      </c>
      <c r="O21" s="229"/>
      <c r="P21" s="229"/>
      <c r="Q21" s="229"/>
    </row>
    <row r="22" spans="1:17" ht="11.25">
      <c r="A22" s="221"/>
      <c r="B22" s="101" t="s">
        <v>121</v>
      </c>
      <c r="C22" s="229"/>
      <c r="D22" s="593"/>
      <c r="E22" s="600">
        <v>874451</v>
      </c>
      <c r="F22" s="601"/>
      <c r="G22" s="602">
        <v>874451</v>
      </c>
      <c r="H22" s="603">
        <v>874451</v>
      </c>
      <c r="I22" s="604">
        <v>874451</v>
      </c>
      <c r="J22" s="603"/>
      <c r="K22" s="604"/>
      <c r="L22" s="603"/>
      <c r="M22" s="605">
        <v>874451</v>
      </c>
      <c r="N22" s="606">
        <v>874451</v>
      </c>
      <c r="O22" s="229"/>
      <c r="P22" s="594"/>
      <c r="Q22" s="229"/>
    </row>
    <row r="23" spans="1:17" ht="11.25">
      <c r="A23" s="787" t="s">
        <v>156</v>
      </c>
      <c r="B23" s="101" t="s">
        <v>151</v>
      </c>
      <c r="C23" s="788" t="s">
        <v>403</v>
      </c>
      <c r="D23" s="789"/>
      <c r="E23" s="789"/>
      <c r="F23" s="789"/>
      <c r="G23" s="789"/>
      <c r="H23" s="789"/>
      <c r="I23" s="789"/>
      <c r="J23" s="789"/>
      <c r="K23" s="789"/>
      <c r="L23" s="789"/>
      <c r="M23" s="789"/>
      <c r="N23" s="789"/>
      <c r="O23" s="789"/>
      <c r="P23" s="789"/>
      <c r="Q23" s="790"/>
    </row>
    <row r="24" spans="1:17" ht="11.25">
      <c r="A24" s="787"/>
      <c r="B24" s="101" t="s">
        <v>152</v>
      </c>
      <c r="C24" s="791"/>
      <c r="D24" s="792"/>
      <c r="E24" s="792"/>
      <c r="F24" s="792"/>
      <c r="G24" s="792"/>
      <c r="H24" s="792"/>
      <c r="I24" s="792"/>
      <c r="J24" s="792"/>
      <c r="K24" s="792"/>
      <c r="L24" s="792"/>
      <c r="M24" s="792"/>
      <c r="N24" s="792"/>
      <c r="O24" s="792"/>
      <c r="P24" s="792"/>
      <c r="Q24" s="793"/>
    </row>
    <row r="25" spans="1:17" ht="11.25">
      <c r="A25" s="787"/>
      <c r="B25" s="101" t="s">
        <v>153</v>
      </c>
      <c r="C25" s="791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2"/>
      <c r="O25" s="792"/>
      <c r="P25" s="792"/>
      <c r="Q25" s="793"/>
    </row>
    <row r="26" spans="1:17" ht="11.25">
      <c r="A26" s="787"/>
      <c r="B26" s="101" t="s">
        <v>154</v>
      </c>
      <c r="C26" s="794"/>
      <c r="D26" s="795"/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6"/>
    </row>
    <row r="27" spans="1:17" ht="11.25">
      <c r="A27" s="787"/>
      <c r="B27" s="101" t="s">
        <v>155</v>
      </c>
      <c r="C27" s="102"/>
      <c r="D27" s="234" t="s">
        <v>310</v>
      </c>
      <c r="E27" s="235">
        <v>661442</v>
      </c>
      <c r="F27" s="235">
        <v>137862</v>
      </c>
      <c r="G27" s="235">
        <v>95619</v>
      </c>
      <c r="H27" s="235">
        <v>233481</v>
      </c>
      <c r="I27" s="235">
        <v>137862</v>
      </c>
      <c r="J27" s="235"/>
      <c r="K27" s="235"/>
      <c r="L27" s="235">
        <v>137862</v>
      </c>
      <c r="M27" s="235">
        <v>95619</v>
      </c>
      <c r="N27" s="235">
        <v>95619</v>
      </c>
      <c r="O27" s="102"/>
      <c r="P27" s="102"/>
      <c r="Q27" s="102"/>
    </row>
    <row r="28" spans="1:17" ht="11.25">
      <c r="A28" s="787"/>
      <c r="B28" s="101" t="s">
        <v>164</v>
      </c>
      <c r="C28" s="103"/>
      <c r="D28" s="234" t="s">
        <v>253</v>
      </c>
      <c r="E28" s="235">
        <v>661442</v>
      </c>
      <c r="F28" s="235">
        <v>137862</v>
      </c>
      <c r="G28" s="235"/>
      <c r="H28" s="236">
        <v>137862</v>
      </c>
      <c r="I28" s="235">
        <v>137862</v>
      </c>
      <c r="J28" s="236"/>
      <c r="K28" s="236"/>
      <c r="L28" s="235">
        <v>137862</v>
      </c>
      <c r="M28" s="236"/>
      <c r="N28" s="236"/>
      <c r="O28" s="103"/>
      <c r="P28" s="103"/>
      <c r="Q28" s="103"/>
    </row>
    <row r="29" spans="1:17" ht="11.25">
      <c r="A29" s="787"/>
      <c r="B29" s="101"/>
      <c r="C29" s="103"/>
      <c r="D29" s="234" t="s">
        <v>214</v>
      </c>
      <c r="E29" s="235">
        <v>137862</v>
      </c>
      <c r="F29" s="235">
        <v>137862</v>
      </c>
      <c r="G29" s="235"/>
      <c r="H29" s="236">
        <v>137862</v>
      </c>
      <c r="I29" s="235">
        <v>137862</v>
      </c>
      <c r="J29" s="236"/>
      <c r="K29" s="236"/>
      <c r="L29" s="235">
        <v>137862</v>
      </c>
      <c r="M29" s="236"/>
      <c r="N29" s="236"/>
      <c r="O29" s="103"/>
      <c r="P29" s="103"/>
      <c r="Q29" s="103"/>
    </row>
    <row r="30" spans="1:17" ht="11.25">
      <c r="A30" s="787"/>
      <c r="B30" s="101"/>
      <c r="C30" s="103"/>
      <c r="D30" s="237" t="s">
        <v>214</v>
      </c>
      <c r="E30" s="595">
        <v>95619</v>
      </c>
      <c r="F30" s="595"/>
      <c r="G30" s="595">
        <v>95619</v>
      </c>
      <c r="H30" s="596">
        <v>95619</v>
      </c>
      <c r="I30" s="596"/>
      <c r="J30" s="596"/>
      <c r="K30" s="596"/>
      <c r="L30" s="596"/>
      <c r="M30" s="596">
        <v>95619</v>
      </c>
      <c r="N30" s="596">
        <v>95619</v>
      </c>
      <c r="O30" s="103"/>
      <c r="P30" s="103"/>
      <c r="Q30" s="103"/>
    </row>
    <row r="31" spans="1:17" ht="11.25">
      <c r="A31" s="787"/>
      <c r="B31" s="101" t="s">
        <v>121</v>
      </c>
      <c r="C31" s="103"/>
      <c r="D31" s="103"/>
      <c r="E31" s="102"/>
      <c r="F31" s="102"/>
      <c r="G31" s="102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ht="11.25">
      <c r="A32" s="104" t="s">
        <v>157</v>
      </c>
      <c r="B32" s="101" t="s">
        <v>158</v>
      </c>
      <c r="C32" s="812"/>
      <c r="D32" s="813"/>
      <c r="E32" s="813"/>
      <c r="F32" s="813"/>
      <c r="G32" s="813"/>
      <c r="H32" s="813"/>
      <c r="I32" s="813"/>
      <c r="J32" s="813"/>
      <c r="K32" s="813"/>
      <c r="L32" s="813"/>
      <c r="M32" s="813"/>
      <c r="N32" s="813"/>
      <c r="O32" s="813"/>
      <c r="P32" s="813"/>
      <c r="Q32" s="814"/>
    </row>
    <row r="33" spans="1:17" s="100" customFormat="1" ht="11.25">
      <c r="A33" s="105">
        <v>2</v>
      </c>
      <c r="B33" s="106" t="s">
        <v>149</v>
      </c>
      <c r="C33" s="785" t="s">
        <v>90</v>
      </c>
      <c r="D33" s="78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</row>
    <row r="34" spans="1:17" ht="11.25">
      <c r="A34" s="787" t="s">
        <v>214</v>
      </c>
      <c r="B34" s="101" t="s">
        <v>151</v>
      </c>
      <c r="C34" s="788" t="s">
        <v>311</v>
      </c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90"/>
    </row>
    <row r="35" spans="1:17" ht="11.25">
      <c r="A35" s="787"/>
      <c r="B35" s="101" t="s">
        <v>152</v>
      </c>
      <c r="C35" s="791"/>
      <c r="D35" s="792"/>
      <c r="E35" s="792"/>
      <c r="F35" s="792"/>
      <c r="G35" s="792"/>
      <c r="H35" s="792"/>
      <c r="I35" s="792"/>
      <c r="J35" s="792"/>
      <c r="K35" s="792"/>
      <c r="L35" s="792"/>
      <c r="M35" s="792"/>
      <c r="N35" s="792"/>
      <c r="O35" s="792"/>
      <c r="P35" s="792"/>
      <c r="Q35" s="793"/>
    </row>
    <row r="36" spans="1:17" ht="11.25">
      <c r="A36" s="787"/>
      <c r="B36" s="101" t="s">
        <v>153</v>
      </c>
      <c r="C36" s="791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  <c r="O36" s="792"/>
      <c r="P36" s="792"/>
      <c r="Q36" s="793"/>
    </row>
    <row r="37" spans="1:17" ht="11.25">
      <c r="A37" s="787"/>
      <c r="B37" s="101" t="s">
        <v>154</v>
      </c>
      <c r="C37" s="794"/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796"/>
    </row>
    <row r="38" spans="1:17" ht="11.25">
      <c r="A38" s="787"/>
      <c r="B38" s="101" t="s">
        <v>155</v>
      </c>
      <c r="C38" s="102"/>
      <c r="D38" s="237" t="s">
        <v>312</v>
      </c>
      <c r="E38" s="238">
        <v>1302000</v>
      </c>
      <c r="F38" s="238">
        <v>200000</v>
      </c>
      <c r="G38" s="238">
        <v>1044319</v>
      </c>
      <c r="H38" s="238">
        <v>1244319</v>
      </c>
      <c r="I38" s="238">
        <v>200000</v>
      </c>
      <c r="J38" s="238"/>
      <c r="K38" s="238"/>
      <c r="L38" s="238">
        <v>200000</v>
      </c>
      <c r="M38" s="238">
        <v>1044319</v>
      </c>
      <c r="N38" s="238">
        <v>1044319</v>
      </c>
      <c r="O38" s="102"/>
      <c r="P38" s="102"/>
      <c r="Q38" s="102"/>
    </row>
    <row r="39" spans="1:17" ht="11.25">
      <c r="A39" s="787"/>
      <c r="B39" s="101" t="s">
        <v>164</v>
      </c>
      <c r="C39" s="103"/>
      <c r="D39" s="234" t="s">
        <v>313</v>
      </c>
      <c r="E39" s="235">
        <v>1302000</v>
      </c>
      <c r="F39" s="235">
        <v>200000</v>
      </c>
      <c r="G39" s="235">
        <v>1044319</v>
      </c>
      <c r="H39" s="236">
        <v>1244319</v>
      </c>
      <c r="I39" s="236">
        <v>200000</v>
      </c>
      <c r="J39" s="236"/>
      <c r="K39" s="236"/>
      <c r="L39" s="236">
        <v>200000</v>
      </c>
      <c r="M39" s="235">
        <v>1044319</v>
      </c>
      <c r="N39" s="235">
        <v>1044319</v>
      </c>
      <c r="O39" s="103"/>
      <c r="P39" s="103"/>
      <c r="Q39" s="103"/>
    </row>
    <row r="40" spans="1:17" ht="11.25">
      <c r="A40" s="787"/>
      <c r="B40" s="101"/>
      <c r="C40" s="103"/>
      <c r="D40" s="234" t="s">
        <v>214</v>
      </c>
      <c r="E40" s="235">
        <v>1044319</v>
      </c>
      <c r="F40" s="235"/>
      <c r="G40" s="235">
        <v>1044319</v>
      </c>
      <c r="H40" s="236">
        <v>1044319</v>
      </c>
      <c r="I40" s="236"/>
      <c r="J40" s="236"/>
      <c r="K40" s="236"/>
      <c r="L40" s="236"/>
      <c r="M40" s="235">
        <v>1044319</v>
      </c>
      <c r="N40" s="235">
        <v>1044319</v>
      </c>
      <c r="O40" s="103"/>
      <c r="P40" s="103"/>
      <c r="Q40" s="103"/>
    </row>
    <row r="41" spans="1:17" ht="11.25">
      <c r="A41" s="787"/>
      <c r="B41" s="101"/>
      <c r="C41" s="103"/>
      <c r="D41" s="234" t="s">
        <v>214</v>
      </c>
      <c r="E41" s="235">
        <v>200000</v>
      </c>
      <c r="F41" s="235">
        <v>200000</v>
      </c>
      <c r="G41" s="235"/>
      <c r="H41" s="236">
        <v>200000</v>
      </c>
      <c r="I41" s="236">
        <v>200000</v>
      </c>
      <c r="J41" s="236"/>
      <c r="K41" s="236"/>
      <c r="L41" s="236">
        <v>200000</v>
      </c>
      <c r="M41" s="236"/>
      <c r="N41" s="236"/>
      <c r="O41" s="103"/>
      <c r="P41" s="103"/>
      <c r="Q41" s="103"/>
    </row>
    <row r="42" spans="1:17" ht="11.25">
      <c r="A42" s="787"/>
      <c r="B42" s="101" t="s">
        <v>383</v>
      </c>
      <c r="C42" s="103"/>
      <c r="D42" s="234"/>
      <c r="E42" s="235"/>
      <c r="F42" s="235"/>
      <c r="G42" s="235"/>
      <c r="H42" s="236"/>
      <c r="I42" s="236"/>
      <c r="J42" s="236"/>
      <c r="K42" s="236"/>
      <c r="L42" s="236"/>
      <c r="M42" s="236"/>
      <c r="N42" s="236"/>
      <c r="O42" s="103"/>
      <c r="P42" s="103"/>
      <c r="Q42" s="103"/>
    </row>
    <row r="43" spans="1:17" ht="11.25" customHeight="1">
      <c r="A43" s="787"/>
      <c r="B43" s="106" t="s">
        <v>149</v>
      </c>
      <c r="C43" s="797" t="s">
        <v>385</v>
      </c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9"/>
    </row>
    <row r="44" spans="1:17" ht="11.25" customHeight="1">
      <c r="A44" s="787"/>
      <c r="B44" s="101" t="s">
        <v>151</v>
      </c>
      <c r="C44" s="800"/>
      <c r="D44" s="801"/>
      <c r="E44" s="801"/>
      <c r="F44" s="801"/>
      <c r="G44" s="801"/>
      <c r="H44" s="801"/>
      <c r="I44" s="801"/>
      <c r="J44" s="801"/>
      <c r="K44" s="801"/>
      <c r="L44" s="801"/>
      <c r="M44" s="801"/>
      <c r="N44" s="801"/>
      <c r="O44" s="801"/>
      <c r="P44" s="801"/>
      <c r="Q44" s="802"/>
    </row>
    <row r="45" spans="1:17" ht="11.25" customHeight="1">
      <c r="A45" s="787"/>
      <c r="B45" s="101" t="s">
        <v>152</v>
      </c>
      <c r="C45" s="800"/>
      <c r="D45" s="801"/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2"/>
    </row>
    <row r="46" spans="1:17" ht="11.25" customHeight="1">
      <c r="A46" s="787"/>
      <c r="B46" s="101" t="s">
        <v>153</v>
      </c>
      <c r="C46" s="809"/>
      <c r="D46" s="810"/>
      <c r="E46" s="810"/>
      <c r="F46" s="810"/>
      <c r="G46" s="810"/>
      <c r="H46" s="810"/>
      <c r="I46" s="810"/>
      <c r="J46" s="810"/>
      <c r="K46" s="810"/>
      <c r="L46" s="810"/>
      <c r="M46" s="810"/>
      <c r="N46" s="810"/>
      <c r="O46" s="810"/>
      <c r="P46" s="810"/>
      <c r="Q46" s="811"/>
    </row>
    <row r="47" spans="1:17" ht="11.25">
      <c r="A47" s="787"/>
      <c r="B47" s="101" t="s">
        <v>154</v>
      </c>
      <c r="C47" s="103"/>
      <c r="D47" s="597">
        <v>150</v>
      </c>
      <c r="E47" s="598">
        <v>25410</v>
      </c>
      <c r="F47" s="598">
        <v>25410</v>
      </c>
      <c r="G47" s="598"/>
      <c r="H47" s="598">
        <v>25410</v>
      </c>
      <c r="I47" s="598">
        <v>25410</v>
      </c>
      <c r="J47" s="599"/>
      <c r="K47" s="599"/>
      <c r="L47" s="599"/>
      <c r="M47" s="599"/>
      <c r="N47" s="598">
        <v>25410</v>
      </c>
      <c r="O47" s="599"/>
      <c r="P47" s="103"/>
      <c r="Q47" s="103"/>
    </row>
    <row r="48" spans="1:17" ht="11.25">
      <c r="A48" s="787"/>
      <c r="B48" s="101" t="s">
        <v>155</v>
      </c>
      <c r="C48" s="103"/>
      <c r="D48" s="597">
        <v>15011</v>
      </c>
      <c r="E48" s="598">
        <v>25410</v>
      </c>
      <c r="F48" s="598">
        <v>25410</v>
      </c>
      <c r="G48" s="598"/>
      <c r="H48" s="598">
        <v>25410</v>
      </c>
      <c r="I48" s="598">
        <v>25410</v>
      </c>
      <c r="J48" s="599"/>
      <c r="K48" s="599"/>
      <c r="L48" s="599"/>
      <c r="M48" s="599"/>
      <c r="N48" s="598">
        <v>25410</v>
      </c>
      <c r="O48" s="599"/>
      <c r="P48" s="103"/>
      <c r="Q48" s="103"/>
    </row>
    <row r="49" spans="1:17" ht="11.25">
      <c r="A49" s="787"/>
      <c r="B49" s="101" t="s">
        <v>164</v>
      </c>
      <c r="C49" s="103"/>
      <c r="D49" s="597"/>
      <c r="E49" s="598">
        <v>10860</v>
      </c>
      <c r="F49" s="598">
        <v>10860</v>
      </c>
      <c r="G49" s="598"/>
      <c r="H49" s="598">
        <v>10860</v>
      </c>
      <c r="I49" s="598">
        <v>10860</v>
      </c>
      <c r="J49" s="599"/>
      <c r="K49" s="599"/>
      <c r="L49" s="599"/>
      <c r="M49" s="599"/>
      <c r="N49" s="598">
        <v>10860</v>
      </c>
      <c r="O49" s="599"/>
      <c r="P49" s="103"/>
      <c r="Q49" s="103"/>
    </row>
    <row r="50" spans="1:17" ht="11.25">
      <c r="A50" s="787"/>
      <c r="B50" s="101" t="s">
        <v>121</v>
      </c>
      <c r="C50" s="103"/>
      <c r="D50" s="103"/>
      <c r="E50" s="598">
        <v>8730</v>
      </c>
      <c r="F50" s="598">
        <v>8730</v>
      </c>
      <c r="G50" s="598"/>
      <c r="H50" s="598">
        <v>8730</v>
      </c>
      <c r="I50" s="598">
        <v>8730</v>
      </c>
      <c r="J50" s="599"/>
      <c r="K50" s="599"/>
      <c r="L50" s="599"/>
      <c r="M50" s="599"/>
      <c r="N50" s="598">
        <v>8730</v>
      </c>
      <c r="O50" s="599"/>
      <c r="P50" s="103"/>
      <c r="Q50" s="103"/>
    </row>
    <row r="51" spans="1:17" ht="11.25">
      <c r="A51" s="787"/>
      <c r="B51" s="592" t="s">
        <v>384</v>
      </c>
      <c r="C51" s="103"/>
      <c r="D51" s="103"/>
      <c r="E51" s="598">
        <v>5820</v>
      </c>
      <c r="F51" s="598">
        <v>5820</v>
      </c>
      <c r="G51" s="598"/>
      <c r="H51" s="598">
        <v>5820</v>
      </c>
      <c r="I51" s="598">
        <v>5820</v>
      </c>
      <c r="J51" s="599"/>
      <c r="K51" s="599"/>
      <c r="L51" s="599"/>
      <c r="M51" s="599"/>
      <c r="N51" s="598">
        <v>5820</v>
      </c>
      <c r="O51" s="599"/>
      <c r="P51" s="103"/>
      <c r="Q51" s="103"/>
    </row>
    <row r="52" spans="1:17" ht="11.25">
      <c r="A52" s="787"/>
      <c r="B52" s="101"/>
      <c r="C52" s="103"/>
      <c r="D52" s="103"/>
      <c r="E52" s="102"/>
      <c r="F52" s="102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1:17" ht="11.25">
      <c r="A53" s="787"/>
      <c r="B53" s="106" t="s">
        <v>149</v>
      </c>
      <c r="C53" s="797" t="s">
        <v>386</v>
      </c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9"/>
    </row>
    <row r="54" spans="1:17" ht="11.25">
      <c r="A54" s="787"/>
      <c r="B54" s="101" t="s">
        <v>151</v>
      </c>
      <c r="C54" s="800"/>
      <c r="D54" s="801"/>
      <c r="E54" s="801"/>
      <c r="F54" s="801"/>
      <c r="G54" s="801"/>
      <c r="H54" s="801"/>
      <c r="I54" s="801"/>
      <c r="J54" s="801"/>
      <c r="K54" s="801"/>
      <c r="L54" s="801"/>
      <c r="M54" s="801"/>
      <c r="N54" s="801"/>
      <c r="O54" s="801"/>
      <c r="P54" s="801"/>
      <c r="Q54" s="802"/>
    </row>
    <row r="55" spans="1:17" ht="11.25">
      <c r="A55" s="787"/>
      <c r="B55" s="101" t="s">
        <v>152</v>
      </c>
      <c r="C55" s="800"/>
      <c r="D55" s="801"/>
      <c r="E55" s="801"/>
      <c r="F55" s="801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802"/>
    </row>
    <row r="56" spans="1:17" ht="11.25">
      <c r="A56" s="787"/>
      <c r="B56" s="101" t="s">
        <v>153</v>
      </c>
      <c r="C56" s="800"/>
      <c r="D56" s="803"/>
      <c r="E56" s="803"/>
      <c r="F56" s="803"/>
      <c r="G56" s="803"/>
      <c r="H56" s="803"/>
      <c r="I56" s="803"/>
      <c r="J56" s="803"/>
      <c r="K56" s="803"/>
      <c r="L56" s="803"/>
      <c r="M56" s="803"/>
      <c r="N56" s="803"/>
      <c r="O56" s="803"/>
      <c r="P56" s="803"/>
      <c r="Q56" s="802"/>
    </row>
    <row r="57" spans="1:17" ht="11.25">
      <c r="A57" s="787"/>
      <c r="B57" s="101" t="s">
        <v>154</v>
      </c>
      <c r="C57" s="622"/>
      <c r="D57" s="623">
        <v>750</v>
      </c>
      <c r="E57" s="612">
        <v>13440</v>
      </c>
      <c r="F57" s="624">
        <v>13440</v>
      </c>
      <c r="G57" s="612"/>
      <c r="H57" s="624">
        <v>13440</v>
      </c>
      <c r="I57" s="612">
        <v>13440</v>
      </c>
      <c r="J57" s="625"/>
      <c r="K57" s="626"/>
      <c r="L57" s="627"/>
      <c r="M57" s="621"/>
      <c r="N57" s="628">
        <v>13440</v>
      </c>
      <c r="O57" s="622"/>
      <c r="P57" s="623"/>
      <c r="Q57" s="616"/>
    </row>
    <row r="58" spans="1:17" ht="11.25">
      <c r="A58" s="787"/>
      <c r="B58" s="101" t="s">
        <v>155</v>
      </c>
      <c r="C58" s="616"/>
      <c r="D58" s="233">
        <v>75095</v>
      </c>
      <c r="E58" s="598">
        <v>13440</v>
      </c>
      <c r="F58" s="618">
        <v>13440</v>
      </c>
      <c r="G58" s="598"/>
      <c r="H58" s="618">
        <v>13440</v>
      </c>
      <c r="I58" s="598">
        <v>13440</v>
      </c>
      <c r="J58" s="619"/>
      <c r="K58" s="621"/>
      <c r="L58" s="619"/>
      <c r="M58" s="599"/>
      <c r="N58" s="618">
        <v>13440</v>
      </c>
      <c r="O58" s="616"/>
      <c r="P58" s="233"/>
      <c r="Q58" s="103"/>
    </row>
    <row r="59" spans="1:17" ht="11.25">
      <c r="A59" s="787"/>
      <c r="B59" s="101" t="s">
        <v>164</v>
      </c>
      <c r="C59" s="103"/>
      <c r="D59" s="233"/>
      <c r="E59" s="598">
        <v>10605</v>
      </c>
      <c r="F59" s="618">
        <v>10605</v>
      </c>
      <c r="G59" s="598"/>
      <c r="H59" s="618">
        <v>10605</v>
      </c>
      <c r="I59" s="598">
        <v>10605</v>
      </c>
      <c r="J59" s="619"/>
      <c r="K59" s="599"/>
      <c r="L59" s="619"/>
      <c r="M59" s="599"/>
      <c r="N59" s="618">
        <v>10605</v>
      </c>
      <c r="O59" s="103"/>
      <c r="P59" s="233"/>
      <c r="Q59" s="103"/>
    </row>
    <row r="60" spans="1:17" ht="11.25">
      <c r="A60" s="607"/>
      <c r="B60" s="101" t="s">
        <v>387</v>
      </c>
      <c r="C60" s="615"/>
      <c r="D60" s="608"/>
      <c r="E60" s="613">
        <v>2835</v>
      </c>
      <c r="F60" s="609">
        <v>2835</v>
      </c>
      <c r="G60" s="613"/>
      <c r="H60" s="609">
        <v>2835</v>
      </c>
      <c r="I60" s="613">
        <v>2835</v>
      </c>
      <c r="J60" s="610"/>
      <c r="K60" s="620"/>
      <c r="L60" s="610"/>
      <c r="M60" s="620"/>
      <c r="N60" s="609">
        <v>2835</v>
      </c>
      <c r="O60" s="615"/>
      <c r="P60" s="608"/>
      <c r="Q60" s="615"/>
    </row>
    <row r="61" spans="1:17" ht="11.25">
      <c r="A61" s="590"/>
      <c r="B61" s="592" t="s">
        <v>384</v>
      </c>
      <c r="C61" s="617"/>
      <c r="D61" s="591"/>
      <c r="E61" s="614"/>
      <c r="F61" s="611"/>
      <c r="G61" s="614"/>
      <c r="H61" s="611"/>
      <c r="I61" s="614"/>
      <c r="J61" s="611"/>
      <c r="K61" s="614"/>
      <c r="L61" s="611"/>
      <c r="M61" s="614"/>
      <c r="N61" s="611"/>
      <c r="O61" s="617"/>
      <c r="P61" s="591"/>
      <c r="Q61" s="617"/>
    </row>
    <row r="62" spans="1:17" s="100" customFormat="1" ht="15" customHeight="1">
      <c r="A62" s="804" t="s">
        <v>161</v>
      </c>
      <c r="B62" s="804"/>
      <c r="C62" s="805" t="s">
        <v>90</v>
      </c>
      <c r="D62" s="806"/>
      <c r="E62" s="239">
        <f>SUM(E18+E27+E38+E47+E57)</f>
        <v>6002292</v>
      </c>
      <c r="F62" s="239">
        <f>SUM(F18+F27+F38+F47+F57)</f>
        <v>426712</v>
      </c>
      <c r="G62" s="239">
        <v>3514389</v>
      </c>
      <c r="H62" s="239">
        <f>SUM(H18+H27+H38+H47+H57)</f>
        <v>3941101</v>
      </c>
      <c r="I62" s="239">
        <f>SUM(I18+I27+I38+I47+I57)</f>
        <v>426712</v>
      </c>
      <c r="J62" s="239"/>
      <c r="K62" s="239"/>
      <c r="L62" s="239">
        <v>387862</v>
      </c>
      <c r="M62" s="239">
        <v>3514389</v>
      </c>
      <c r="N62" s="239">
        <f>SUM(N18+N27+N38+N47+N57)</f>
        <v>3553239</v>
      </c>
      <c r="O62" s="108"/>
      <c r="P62" s="108"/>
      <c r="Q62" s="108"/>
    </row>
    <row r="64" spans="1:10" ht="11.25">
      <c r="A64" s="784" t="s">
        <v>162</v>
      </c>
      <c r="B64" s="784"/>
      <c r="C64" s="784"/>
      <c r="D64" s="784"/>
      <c r="E64" s="784"/>
      <c r="F64" s="784"/>
      <c r="G64" s="784"/>
      <c r="H64" s="784"/>
      <c r="I64" s="784"/>
      <c r="J64" s="784"/>
    </row>
    <row r="65" spans="1:10" ht="11.25">
      <c r="A65" s="109" t="s">
        <v>163</v>
      </c>
      <c r="B65" s="109"/>
      <c r="C65" s="109"/>
      <c r="D65" s="109"/>
      <c r="E65" s="109"/>
      <c r="F65" s="109"/>
      <c r="G65" s="109"/>
      <c r="H65" s="109"/>
      <c r="I65" s="109"/>
      <c r="J65" s="109"/>
    </row>
    <row r="66" spans="1:5" ht="11.25">
      <c r="A66" s="109"/>
      <c r="B66" s="109"/>
      <c r="C66" s="109"/>
      <c r="D66" s="109"/>
      <c r="E66" s="109"/>
    </row>
    <row r="67" spans="2:13" ht="12.75">
      <c r="B67" s="274" t="s">
        <v>314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</row>
    <row r="68" spans="2:16" ht="12.75">
      <c r="B68" s="781" t="s">
        <v>333</v>
      </c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N68" s="783"/>
      <c r="O68" s="783"/>
      <c r="P68" s="783"/>
    </row>
    <row r="69" spans="2:13" ht="12.75"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</row>
    <row r="70" spans="2:18" ht="12.75">
      <c r="B70" s="781" t="s">
        <v>334</v>
      </c>
      <c r="C70" s="782"/>
      <c r="D70" s="782"/>
      <c r="E70" s="782"/>
      <c r="F70" s="782"/>
      <c r="G70" s="782"/>
      <c r="H70" s="782"/>
      <c r="I70" s="782"/>
      <c r="J70" s="782"/>
      <c r="K70" s="782"/>
      <c r="L70" s="782"/>
      <c r="M70" s="782"/>
      <c r="N70" s="783"/>
      <c r="O70" s="783"/>
      <c r="P70" s="783"/>
      <c r="Q70" s="783"/>
      <c r="R70" s="783"/>
    </row>
    <row r="71" spans="2:13" ht="12.75"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</row>
    <row r="72" spans="2:13" ht="12.75">
      <c r="B72" s="276" t="s">
        <v>335</v>
      </c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</row>
    <row r="73" spans="2:13" ht="12.75">
      <c r="B73" s="275"/>
      <c r="C73" s="275"/>
      <c r="D73" s="275"/>
      <c r="E73" s="275"/>
      <c r="F73" s="275"/>
      <c r="G73" s="275"/>
      <c r="H73" s="275"/>
      <c r="I73" s="277"/>
      <c r="J73" s="275"/>
      <c r="K73" s="275"/>
      <c r="L73" s="275"/>
      <c r="M73" s="275"/>
    </row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 hidden="1"/>
    <row r="113" ht="11.25" hidden="1"/>
    <row r="114" ht="11.25" hidden="1"/>
    <row r="115" ht="11.25" hidden="1"/>
    <row r="116" ht="11.25" hidden="1"/>
    <row r="117" ht="11.25" hidden="1"/>
    <row r="118" ht="11.25" hidden="1"/>
    <row r="119" ht="11.25" hidden="1"/>
    <row r="120" ht="11.25" hidden="1"/>
    <row r="121" ht="11.25" hidden="1"/>
    <row r="122" ht="11.25" hidden="1"/>
    <row r="123" ht="11.25" hidden="1"/>
    <row r="124" ht="11.25" hidden="1"/>
    <row r="125" ht="11.25" hidden="1"/>
    <row r="126" ht="11.25" hidden="1"/>
    <row r="127" ht="11.25" hidden="1"/>
    <row r="128" ht="11.25" hidden="1"/>
    <row r="129" ht="11.25" hidden="1"/>
    <row r="130" ht="11.25" hidden="1"/>
    <row r="131" ht="11.25" hidden="1"/>
    <row r="132" ht="11.25" hidden="1"/>
    <row r="133" ht="11.25" hidden="1"/>
    <row r="134" ht="11.25" hidden="1"/>
    <row r="135" ht="11.25" hidden="1"/>
    <row r="136" ht="11.25" hidden="1"/>
    <row r="137" ht="11.25" hidden="1"/>
    <row r="138" ht="11.25" hidden="1"/>
    <row r="139" ht="11.25" hidden="1"/>
    <row r="140" ht="11.25" hidden="1"/>
    <row r="141" ht="11.25" hidden="1"/>
    <row r="142" ht="11.25" hidden="1"/>
    <row r="143" ht="11.25" hidden="1"/>
    <row r="144" ht="11.25" hidden="1"/>
    <row r="145" ht="11.25" hidden="1"/>
    <row r="146" ht="11.25" hidden="1"/>
    <row r="147" ht="11.25" hidden="1"/>
    <row r="148" ht="11.25" hidden="1"/>
    <row r="149" ht="11.25" hidden="1"/>
    <row r="150" ht="11.25" hidden="1"/>
    <row r="151" ht="11.25" hidden="1"/>
    <row r="152" ht="11.25" hidden="1"/>
    <row r="153" ht="11.25" hidden="1"/>
    <row r="154" ht="11.25" hidden="1"/>
    <row r="155" ht="11.25" hidden="1"/>
    <row r="156" ht="11.25" hidden="1"/>
    <row r="157" ht="11.25" hidden="1"/>
    <row r="158" ht="11.25" hidden="1"/>
    <row r="159" ht="11.25" hidden="1"/>
    <row r="160" ht="11.25" hidden="1"/>
    <row r="161" ht="11.25" hidden="1"/>
    <row r="162" ht="11.25" hidden="1"/>
    <row r="163" ht="11.25" hidden="1"/>
    <row r="164" ht="11.25" hidden="1"/>
    <row r="165" ht="11.25" hidden="1"/>
    <row r="166" ht="11.25" hidden="1"/>
    <row r="167" ht="11.25" hidden="1"/>
    <row r="168" ht="11.25" hidden="1"/>
    <row r="169" ht="11.25" hidden="1"/>
    <row r="170" ht="11.25" hidden="1"/>
    <row r="171" ht="11.25" hidden="1"/>
    <row r="172" ht="11.25" hidden="1"/>
    <row r="173" ht="11.25" hidden="1"/>
    <row r="174" ht="11.25" hidden="1"/>
    <row r="175" ht="11.25" hidden="1"/>
    <row r="176" ht="11.25" hidden="1"/>
    <row r="177" ht="11.25" hidden="1"/>
    <row r="178" ht="11.25" hidden="1"/>
    <row r="179" ht="11.25" hidden="1"/>
    <row r="180" ht="11.25" hidden="1"/>
    <row r="181" ht="11.25" hidden="1"/>
    <row r="182" ht="11.25" hidden="1"/>
    <row r="183" ht="11.25" hidden="1"/>
    <row r="184" ht="11.25" hidden="1"/>
    <row r="185" ht="11.25" hidden="1"/>
    <row r="186" ht="11.25" hidden="1"/>
    <row r="187" ht="11.25" hidden="1"/>
    <row r="188" ht="11.25" hidden="1"/>
    <row r="189" ht="11.25" hidden="1"/>
    <row r="190" ht="11.25" hidden="1"/>
    <row r="191" ht="11.25" hidden="1"/>
    <row r="192" ht="11.25" hidden="1"/>
    <row r="193" ht="11.25" hidden="1"/>
    <row r="194" ht="11.25" hidden="1"/>
    <row r="195" ht="11.25" hidden="1"/>
    <row r="196" ht="11.25" hidden="1"/>
    <row r="197" ht="11.25" hidden="1"/>
    <row r="198" ht="11.25" hidden="1"/>
    <row r="199" ht="11.25" hidden="1"/>
    <row r="200" ht="11.25" hidden="1"/>
    <row r="201" ht="11.25" hidden="1"/>
    <row r="202" ht="11.25" hidden="1"/>
    <row r="203" ht="11.25" hidden="1"/>
    <row r="204" ht="11.25" hidden="1"/>
    <row r="205" ht="11.25" hidden="1"/>
    <row r="206" ht="11.25" hidden="1"/>
    <row r="207" ht="11.25" hidden="1"/>
    <row r="208" ht="11.25" hidden="1"/>
    <row r="209" ht="11.25" hidden="1"/>
    <row r="210" ht="11.25" hidden="1"/>
    <row r="211" ht="11.25" hidden="1"/>
    <row r="212" ht="11.25" hidden="1"/>
    <row r="213" ht="11.25" hidden="1"/>
    <row r="214" ht="11.25" hidden="1"/>
    <row r="215" ht="11.25" hidden="1"/>
    <row r="216" ht="11.25" hidden="1"/>
    <row r="217" ht="11.25" hidden="1"/>
    <row r="218" ht="11.25" hidden="1"/>
    <row r="219" ht="11.25" hidden="1"/>
    <row r="220" ht="11.25" hidden="1"/>
    <row r="221" ht="11.25" hidden="1"/>
    <row r="222" ht="11.25" hidden="1"/>
    <row r="223" ht="11.25" hidden="1"/>
    <row r="224" ht="11.25" hidden="1"/>
    <row r="225" ht="11.25" hidden="1"/>
    <row r="226" ht="11.25" hidden="1"/>
    <row r="227" ht="11.25" hidden="1"/>
    <row r="228" ht="11.25" hidden="1"/>
    <row r="229" ht="11.25" hidden="1"/>
    <row r="230" ht="11.25" hidden="1"/>
    <row r="231" ht="11.25" hidden="1"/>
    <row r="232" ht="11.25" hidden="1"/>
    <row r="233" ht="11.25" hidden="1"/>
    <row r="234" ht="11.25" hidden="1"/>
    <row r="235" ht="11.25" hidden="1"/>
    <row r="236" ht="11.25" hidden="1"/>
    <row r="237" ht="11.25" hidden="1"/>
    <row r="238" ht="11.25" hidden="1"/>
    <row r="239" ht="11.25" hidden="1"/>
    <row r="240" ht="11.25" hidden="1"/>
    <row r="241" ht="11.25" hidden="1"/>
    <row r="242" ht="11.25" hidden="1"/>
    <row r="243" ht="11.25" hidden="1"/>
    <row r="244" ht="11.25" hidden="1"/>
    <row r="245" ht="11.25" hidden="1"/>
    <row r="246" ht="11.25" hidden="1"/>
    <row r="247" ht="11.25" hidden="1"/>
    <row r="248" ht="11.25" hidden="1"/>
    <row r="249" ht="11.25" hidden="1"/>
    <row r="250" ht="11.25" hidden="1"/>
    <row r="251" ht="11.25" hidden="1"/>
    <row r="252" ht="11.25" hidden="1"/>
    <row r="253" ht="11.25" hidden="1"/>
    <row r="254" ht="11.25" hidden="1"/>
    <row r="255" ht="11.25" hidden="1"/>
  </sheetData>
  <sheetProtection/>
  <mergeCells count="37">
    <mergeCell ref="H6:Q6"/>
    <mergeCell ref="F7:F11"/>
    <mergeCell ref="M9:Q9"/>
    <mergeCell ref="I10:I11"/>
    <mergeCell ref="J10:L10"/>
    <mergeCell ref="M10:M11"/>
    <mergeCell ref="N10:Q10"/>
    <mergeCell ref="G7:G11"/>
    <mergeCell ref="H7:Q7"/>
    <mergeCell ref="A4:Q4"/>
    <mergeCell ref="A6:A11"/>
    <mergeCell ref="B6:B11"/>
    <mergeCell ref="C6:C11"/>
    <mergeCell ref="D6:D11"/>
    <mergeCell ref="E6:E11"/>
    <mergeCell ref="F6:G6"/>
    <mergeCell ref="H8:H11"/>
    <mergeCell ref="I8:Q8"/>
    <mergeCell ref="I9:L9"/>
    <mergeCell ref="C62:D62"/>
    <mergeCell ref="C13:D13"/>
    <mergeCell ref="A14:A21"/>
    <mergeCell ref="C14:Q17"/>
    <mergeCell ref="C43:Q46"/>
    <mergeCell ref="A23:A31"/>
    <mergeCell ref="C23:Q26"/>
    <mergeCell ref="C32:Q32"/>
    <mergeCell ref="N2:Q2"/>
    <mergeCell ref="N1:Q1"/>
    <mergeCell ref="B70:R70"/>
    <mergeCell ref="B68:P68"/>
    <mergeCell ref="A64:J64"/>
    <mergeCell ref="C33:D33"/>
    <mergeCell ref="A34:A59"/>
    <mergeCell ref="C34:Q37"/>
    <mergeCell ref="C53:Q56"/>
    <mergeCell ref="A62:B6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80" r:id="rId1"/>
  <headerFooter alignWithMargins="0"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0">
      <selection activeCell="E29" sqref="E29"/>
    </sheetView>
  </sheetViews>
  <sheetFormatPr defaultColWidth="9.140625" defaultRowHeight="12.75"/>
  <cols>
    <col min="1" max="1" width="7.421875" style="0" customWidth="1"/>
    <col min="2" max="2" width="69.57421875" style="0" customWidth="1"/>
    <col min="3" max="3" width="11.00390625" style="0" customWidth="1"/>
    <col min="5" max="5" width="11.140625" style="0" customWidth="1"/>
    <col min="6" max="6" width="11.28125" style="0" customWidth="1"/>
    <col min="7" max="7" width="11.00390625" style="0" customWidth="1"/>
    <col min="8" max="8" width="11.140625" style="0" customWidth="1"/>
    <col min="9" max="9" width="11.28125" style="0" customWidth="1"/>
  </cols>
  <sheetData>
    <row r="2" spans="1:9" ht="18">
      <c r="A2" s="778" t="s">
        <v>203</v>
      </c>
      <c r="B2" s="778"/>
      <c r="C2" s="778"/>
      <c r="D2" s="778"/>
      <c r="E2" s="778"/>
      <c r="F2" s="778"/>
      <c r="G2" s="778"/>
      <c r="H2" s="778"/>
      <c r="I2" s="778"/>
    </row>
    <row r="3" ht="12.75">
      <c r="I3" s="110"/>
    </row>
    <row r="4" spans="1:9" s="10" customFormat="1" ht="35.25" customHeight="1">
      <c r="A4" s="818" t="s">
        <v>39</v>
      </c>
      <c r="B4" s="818" t="s">
        <v>89</v>
      </c>
      <c r="C4" s="819" t="s">
        <v>204</v>
      </c>
      <c r="D4" s="821" t="s">
        <v>166</v>
      </c>
      <c r="E4" s="821"/>
      <c r="F4" s="821"/>
      <c r="G4" s="821"/>
      <c r="H4" s="821"/>
      <c r="I4" s="821"/>
    </row>
    <row r="5" spans="1:9" s="10" customFormat="1" ht="23.25" customHeight="1">
      <c r="A5" s="818"/>
      <c r="B5" s="818"/>
      <c r="C5" s="820"/>
      <c r="D5" s="13" t="s">
        <v>167</v>
      </c>
      <c r="E5" s="111">
        <v>2010</v>
      </c>
      <c r="F5" s="111">
        <v>2011</v>
      </c>
      <c r="G5" s="111">
        <v>2012</v>
      </c>
      <c r="H5" s="111">
        <v>2013</v>
      </c>
      <c r="I5" s="111">
        <v>2014</v>
      </c>
    </row>
    <row r="6" spans="1:9" s="113" customFormat="1" ht="8.25">
      <c r="A6" s="112">
        <v>1</v>
      </c>
      <c r="B6" s="112">
        <v>2</v>
      </c>
      <c r="C6" s="112">
        <v>3</v>
      </c>
      <c r="D6" s="112">
        <v>4</v>
      </c>
      <c r="E6" s="112">
        <v>5</v>
      </c>
      <c r="F6" s="112">
        <v>6</v>
      </c>
      <c r="G6" s="112">
        <v>7</v>
      </c>
      <c r="H6" s="112">
        <v>8</v>
      </c>
      <c r="I6" s="112">
        <v>9</v>
      </c>
    </row>
    <row r="7" spans="1:9" s="10" customFormat="1" ht="22.5" customHeight="1">
      <c r="A7" s="9" t="s">
        <v>41</v>
      </c>
      <c r="B7" s="114" t="s">
        <v>168</v>
      </c>
      <c r="C7" s="351">
        <v>1275000</v>
      </c>
      <c r="D7" s="115"/>
      <c r="E7" s="358">
        <f>E8+E12+E17</f>
        <v>1275000</v>
      </c>
      <c r="F7" s="358">
        <f>F8+F12+F17</f>
        <v>1020000</v>
      </c>
      <c r="G7" s="358">
        <f>G8+G12+G17</f>
        <v>765000</v>
      </c>
      <c r="H7" s="358">
        <f>H8+H12+H17</f>
        <v>510000</v>
      </c>
      <c r="I7" s="358">
        <f>I8+I12+I17</f>
        <v>255000</v>
      </c>
    </row>
    <row r="8" spans="1:9" s="7" customFormat="1" ht="26.25" customHeight="1">
      <c r="A8" s="116" t="s">
        <v>150</v>
      </c>
      <c r="B8" s="117" t="s">
        <v>169</v>
      </c>
      <c r="C8" s="352">
        <f>C10</f>
        <v>1275000</v>
      </c>
      <c r="D8" s="118"/>
      <c r="E8" s="359">
        <f>SUM(E9:E10)</f>
        <v>1275000</v>
      </c>
      <c r="F8" s="359">
        <f>SUM(F9:F10)</f>
        <v>1020000</v>
      </c>
      <c r="G8" s="359">
        <f>SUM(G9:G10)</f>
        <v>765000</v>
      </c>
      <c r="H8" s="359">
        <f>SUM(H9:H10)</f>
        <v>510000</v>
      </c>
      <c r="I8" s="359">
        <f>SUM(I9:I10)</f>
        <v>255000</v>
      </c>
    </row>
    <row r="9" spans="1:9" s="7" customFormat="1" ht="15" customHeight="1">
      <c r="A9" s="119" t="s">
        <v>170</v>
      </c>
      <c r="B9" s="120" t="s">
        <v>171</v>
      </c>
      <c r="C9" s="352"/>
      <c r="D9" s="118"/>
      <c r="E9" s="359"/>
      <c r="F9" s="359"/>
      <c r="G9" s="359"/>
      <c r="H9" s="359"/>
      <c r="I9" s="359"/>
    </row>
    <row r="10" spans="1:9" s="7" customFormat="1" ht="15" customHeight="1">
      <c r="A10" s="119" t="s">
        <v>172</v>
      </c>
      <c r="B10" s="120" t="s">
        <v>173</v>
      </c>
      <c r="C10" s="352">
        <v>1275000</v>
      </c>
      <c r="D10" s="118"/>
      <c r="E10" s="359">
        <v>1275000</v>
      </c>
      <c r="F10" s="359">
        <f>E10-E21</f>
        <v>1020000</v>
      </c>
      <c r="G10" s="359">
        <f>F10-G21</f>
        <v>765000</v>
      </c>
      <c r="H10" s="359">
        <f>G10-G21</f>
        <v>510000</v>
      </c>
      <c r="I10" s="359">
        <f>H10-H21</f>
        <v>255000</v>
      </c>
    </row>
    <row r="11" spans="1:9" s="7" customFormat="1" ht="15" customHeight="1">
      <c r="A11" s="119" t="s">
        <v>174</v>
      </c>
      <c r="B11" s="120" t="s">
        <v>175</v>
      </c>
      <c r="C11" s="352"/>
      <c r="D11" s="118"/>
      <c r="E11" s="359"/>
      <c r="F11" s="359"/>
      <c r="G11" s="359"/>
      <c r="H11" s="359"/>
      <c r="I11" s="359"/>
    </row>
    <row r="12" spans="1:9" s="7" customFormat="1" ht="25.5" customHeight="1">
      <c r="A12" s="116" t="s">
        <v>156</v>
      </c>
      <c r="B12" s="117" t="s">
        <v>176</v>
      </c>
      <c r="D12" s="118"/>
      <c r="E12" s="359"/>
      <c r="F12" s="359"/>
      <c r="G12" s="359"/>
      <c r="H12" s="359"/>
      <c r="I12" s="359"/>
    </row>
    <row r="13" spans="1:9" s="7" customFormat="1" ht="15" customHeight="1">
      <c r="A13" s="119" t="s">
        <v>170</v>
      </c>
      <c r="B13" s="120" t="s">
        <v>177</v>
      </c>
      <c r="C13" s="352"/>
      <c r="D13" s="118"/>
      <c r="E13" s="359"/>
      <c r="F13" s="359"/>
      <c r="G13" s="359"/>
      <c r="H13" s="359"/>
      <c r="I13" s="359"/>
    </row>
    <row r="14" spans="1:9" s="7" customFormat="1" ht="15" customHeight="1">
      <c r="A14" s="119" t="s">
        <v>172</v>
      </c>
      <c r="B14" s="120" t="s">
        <v>178</v>
      </c>
      <c r="D14" s="118"/>
      <c r="E14" s="359"/>
      <c r="F14" s="359"/>
      <c r="G14" s="359"/>
      <c r="H14" s="359"/>
      <c r="I14" s="359"/>
    </row>
    <row r="15" spans="1:9" s="7" customFormat="1" ht="15" customHeight="1">
      <c r="A15" s="119"/>
      <c r="B15" s="121" t="s">
        <v>179</v>
      </c>
      <c r="C15" s="352"/>
      <c r="D15" s="118"/>
      <c r="E15" s="359"/>
      <c r="F15" s="359"/>
      <c r="G15" s="359"/>
      <c r="H15" s="359"/>
      <c r="I15" s="359"/>
    </row>
    <row r="16" spans="1:9" s="7" customFormat="1" ht="15" customHeight="1">
      <c r="A16" s="119" t="s">
        <v>174</v>
      </c>
      <c r="B16" s="120" t="s">
        <v>144</v>
      </c>
      <c r="C16" s="352"/>
      <c r="D16" s="118"/>
      <c r="E16" s="359"/>
      <c r="F16" s="359"/>
      <c r="G16" s="359"/>
      <c r="H16" s="359"/>
      <c r="I16" s="359"/>
    </row>
    <row r="17" spans="1:9" s="7" customFormat="1" ht="24.75" customHeight="1">
      <c r="A17" s="116" t="s">
        <v>157</v>
      </c>
      <c r="B17" s="117" t="s">
        <v>180</v>
      </c>
      <c r="C17" s="353"/>
      <c r="D17" s="117"/>
      <c r="E17" s="360"/>
      <c r="F17" s="360"/>
      <c r="G17" s="360"/>
      <c r="H17" s="360"/>
      <c r="I17" s="360"/>
    </row>
    <row r="18" spans="1:9" s="7" customFormat="1" ht="15" customHeight="1">
      <c r="A18" s="119" t="s">
        <v>170</v>
      </c>
      <c r="B18" s="121" t="s">
        <v>181</v>
      </c>
      <c r="C18" s="354"/>
      <c r="D18" s="121"/>
      <c r="E18" s="361"/>
      <c r="F18" s="361"/>
      <c r="G18" s="361"/>
      <c r="H18" s="361"/>
      <c r="I18" s="361"/>
    </row>
    <row r="19" spans="1:9" s="7" customFormat="1" ht="15" customHeight="1">
      <c r="A19" s="119" t="s">
        <v>172</v>
      </c>
      <c r="B19" s="121" t="s">
        <v>182</v>
      </c>
      <c r="C19" s="354"/>
      <c r="D19" s="121"/>
      <c r="E19" s="361"/>
      <c r="F19" s="361"/>
      <c r="G19" s="361"/>
      <c r="H19" s="361"/>
      <c r="I19" s="361"/>
    </row>
    <row r="20" spans="1:9" s="10" customFormat="1" ht="22.5" customHeight="1">
      <c r="A20" s="9">
        <v>2</v>
      </c>
      <c r="B20" s="114" t="s">
        <v>183</v>
      </c>
      <c r="C20" s="351"/>
      <c r="D20" s="115"/>
      <c r="E20" s="362">
        <f>E21+E24+E26</f>
        <v>320141</v>
      </c>
      <c r="F20" s="362">
        <f>F21+F24+F26</f>
        <v>305988</v>
      </c>
      <c r="G20" s="362">
        <f>G21+G24+G26</f>
        <v>291952</v>
      </c>
      <c r="H20" s="362">
        <f>H21+H24+H26</f>
        <v>277683</v>
      </c>
      <c r="I20" s="362">
        <f>I21+I24+I26</f>
        <v>263531</v>
      </c>
    </row>
    <row r="21" spans="1:9" s="10" customFormat="1" ht="24.75" customHeight="1">
      <c r="A21" s="9" t="s">
        <v>159</v>
      </c>
      <c r="B21" s="114" t="s">
        <v>184</v>
      </c>
      <c r="C21" s="351"/>
      <c r="D21" s="115"/>
      <c r="E21" s="362">
        <f>E22</f>
        <v>255000</v>
      </c>
      <c r="F21" s="362">
        <f>F22</f>
        <v>255000</v>
      </c>
      <c r="G21" s="362">
        <f>G22</f>
        <v>255000</v>
      </c>
      <c r="H21" s="362">
        <f>H22</f>
        <v>255000</v>
      </c>
      <c r="I21" s="362">
        <f>I22</f>
        <v>255000</v>
      </c>
    </row>
    <row r="22" spans="1:9" s="7" customFormat="1" ht="15" customHeight="1">
      <c r="A22" s="119" t="s">
        <v>170</v>
      </c>
      <c r="B22" s="120" t="s">
        <v>185</v>
      </c>
      <c r="C22" s="352"/>
      <c r="D22" s="118"/>
      <c r="E22" s="359">
        <v>255000</v>
      </c>
      <c r="F22" s="359">
        <v>255000</v>
      </c>
      <c r="G22" s="359">
        <v>255000</v>
      </c>
      <c r="H22" s="359">
        <v>255000</v>
      </c>
      <c r="I22" s="359">
        <v>255000</v>
      </c>
    </row>
    <row r="23" spans="1:9" s="7" customFormat="1" ht="15" customHeight="1">
      <c r="A23" s="119" t="s">
        <v>172</v>
      </c>
      <c r="B23" s="120" t="s">
        <v>186</v>
      </c>
      <c r="C23" s="355"/>
      <c r="D23" s="118"/>
      <c r="E23" s="363"/>
      <c r="F23" s="363"/>
      <c r="G23" s="363"/>
      <c r="H23" s="363"/>
      <c r="I23" s="363"/>
    </row>
    <row r="24" spans="1:9" s="7" customFormat="1" ht="15" customHeight="1">
      <c r="A24" s="119" t="s">
        <v>174</v>
      </c>
      <c r="B24" s="120" t="s">
        <v>187</v>
      </c>
      <c r="C24" s="355"/>
      <c r="D24" s="118"/>
      <c r="E24" s="364"/>
      <c r="F24" s="364"/>
      <c r="G24" s="364"/>
      <c r="H24" s="364"/>
      <c r="I24" s="364"/>
    </row>
    <row r="25" spans="1:9" s="7" customFormat="1" ht="26.25" customHeight="1">
      <c r="A25" s="116" t="s">
        <v>160</v>
      </c>
      <c r="B25" s="117" t="s">
        <v>188</v>
      </c>
      <c r="C25" s="356"/>
      <c r="D25" s="118"/>
      <c r="F25" s="633"/>
      <c r="H25" s="633"/>
      <c r="I25" s="633"/>
    </row>
    <row r="26" spans="1:9" s="1" customFormat="1" ht="14.25" customHeight="1">
      <c r="A26" s="116" t="s">
        <v>189</v>
      </c>
      <c r="B26" s="117" t="s">
        <v>190</v>
      </c>
      <c r="D26" s="122"/>
      <c r="E26" s="365">
        <v>65141</v>
      </c>
      <c r="F26" s="365">
        <v>50988</v>
      </c>
      <c r="G26" s="365">
        <v>36952</v>
      </c>
      <c r="H26" s="365">
        <v>22683</v>
      </c>
      <c r="I26" s="365">
        <v>8531</v>
      </c>
    </row>
    <row r="27" spans="1:9" s="10" customFormat="1" ht="22.5" customHeight="1">
      <c r="A27" s="9" t="s">
        <v>45</v>
      </c>
      <c r="B27" s="114" t="s">
        <v>191</v>
      </c>
      <c r="C27" s="362"/>
      <c r="D27" s="115"/>
      <c r="E27" s="366">
        <v>11767698</v>
      </c>
      <c r="F27" s="358">
        <v>10654056</v>
      </c>
      <c r="G27" s="358">
        <v>10813928</v>
      </c>
      <c r="H27" s="358">
        <v>10809933</v>
      </c>
      <c r="I27" s="358">
        <v>10975870</v>
      </c>
    </row>
    <row r="28" spans="1:9" s="91" customFormat="1" ht="22.5" customHeight="1">
      <c r="A28" s="9" t="s">
        <v>51</v>
      </c>
      <c r="B28" s="114" t="s">
        <v>192</v>
      </c>
      <c r="C28" s="362"/>
      <c r="D28" s="123"/>
      <c r="E28" s="366">
        <v>11512698</v>
      </c>
      <c r="F28" s="358">
        <f>F27</f>
        <v>10654056</v>
      </c>
      <c r="G28" s="358">
        <f>G27</f>
        <v>10813928</v>
      </c>
      <c r="H28" s="358">
        <f>H27</f>
        <v>10809933</v>
      </c>
      <c r="I28" s="358">
        <v>10975870</v>
      </c>
    </row>
    <row r="29" spans="1:9" s="91" customFormat="1" ht="22.5" customHeight="1">
      <c r="A29" s="9" t="s">
        <v>53</v>
      </c>
      <c r="B29" s="114" t="s">
        <v>193</v>
      </c>
      <c r="C29" s="362"/>
      <c r="D29" s="123"/>
      <c r="E29" s="366">
        <f>E27-E28</f>
        <v>255000</v>
      </c>
      <c r="F29" s="367"/>
      <c r="G29" s="367"/>
      <c r="H29" s="367"/>
      <c r="I29" s="367"/>
    </row>
    <row r="30" spans="1:9" s="10" customFormat="1" ht="22.5" customHeight="1">
      <c r="A30" s="9" t="s">
        <v>55</v>
      </c>
      <c r="B30" s="114" t="s">
        <v>194</v>
      </c>
      <c r="C30" s="369"/>
      <c r="E30" s="369"/>
      <c r="G30" s="369"/>
      <c r="I30" s="369"/>
    </row>
    <row r="31" spans="1:9" s="7" customFormat="1" ht="15" customHeight="1">
      <c r="A31" s="116" t="s">
        <v>195</v>
      </c>
      <c r="B31" s="124" t="s">
        <v>196</v>
      </c>
      <c r="C31" s="357"/>
      <c r="D31" s="115"/>
      <c r="E31" s="368">
        <f>(E7-E22-E23-E24)/E27</f>
        <v>0.08667795519565509</v>
      </c>
      <c r="F31" s="368">
        <f>(F7-F22-F23-F24)/F27</f>
        <v>0.07180363985321646</v>
      </c>
      <c r="G31" s="368">
        <f>(G7-G22-G23-G24)/G27</f>
        <v>0.04716140148149683</v>
      </c>
      <c r="H31" s="368">
        <f>(H7-H22-H23-H24)/H27</f>
        <v>0.023589415401557068</v>
      </c>
      <c r="I31" s="368">
        <f>(I7-I22-I23-I24)/I27</f>
        <v>0</v>
      </c>
    </row>
    <row r="32" spans="1:9" s="7" customFormat="1" ht="28.5" customHeight="1">
      <c r="A32" s="116" t="s">
        <v>197</v>
      </c>
      <c r="B32" s="124" t="s">
        <v>198</v>
      </c>
      <c r="C32" s="357"/>
      <c r="D32" s="118"/>
      <c r="E32" s="368">
        <f>(E8+E12-E22-E23)/E27</f>
        <v>0.08667795519565509</v>
      </c>
      <c r="F32" s="368">
        <f>(F8+F12-F22-F23)/F27</f>
        <v>0.07180363985321646</v>
      </c>
      <c r="G32" s="368">
        <f>(G8+G12-G22-G23)/G27</f>
        <v>0.04716140148149683</v>
      </c>
      <c r="H32" s="368">
        <f>(H8+H12-H22-H23)/H27</f>
        <v>0.023589415401557068</v>
      </c>
      <c r="I32" s="368">
        <f>(I8+I12-I22-I23)/I27</f>
        <v>0</v>
      </c>
    </row>
    <row r="33" spans="1:9" s="7" customFormat="1" ht="15" customHeight="1">
      <c r="A33" s="116" t="s">
        <v>199</v>
      </c>
      <c r="B33" s="124" t="s">
        <v>200</v>
      </c>
      <c r="C33" s="357"/>
      <c r="D33" s="118"/>
      <c r="E33" s="368">
        <f>E20/E27</f>
        <v>0.027205065935580603</v>
      </c>
      <c r="F33" s="368">
        <f>F20/F27</f>
        <v>0.028720329609681045</v>
      </c>
      <c r="G33" s="368">
        <f>G20/G27</f>
        <v>0.026997775461423453</v>
      </c>
      <c r="H33" s="368">
        <f>H20/H27</f>
        <v>0.025687763282159104</v>
      </c>
      <c r="I33" s="368">
        <f>I20/I27</f>
        <v>0.02401003291766393</v>
      </c>
    </row>
    <row r="34" spans="1:9" s="7" customFormat="1" ht="25.5" customHeight="1">
      <c r="A34" s="116" t="s">
        <v>201</v>
      </c>
      <c r="B34" s="124" t="s">
        <v>202</v>
      </c>
      <c r="C34" s="357"/>
      <c r="D34" s="118"/>
      <c r="E34" s="368">
        <f>E33</f>
        <v>0.027205065935580603</v>
      </c>
      <c r="F34" s="368">
        <f>F33</f>
        <v>0.028720329609681045</v>
      </c>
      <c r="G34" s="368">
        <f>G33</f>
        <v>0.026997775461423453</v>
      </c>
      <c r="H34" s="368">
        <f>H33</f>
        <v>0.025687763282159104</v>
      </c>
      <c r="I34" s="368">
        <f>I33</f>
        <v>0.02401003291766393</v>
      </c>
    </row>
    <row r="35" ht="30.75" customHeight="1">
      <c r="A35" s="125" t="s">
        <v>205</v>
      </c>
    </row>
  </sheetData>
  <sheetProtection/>
  <mergeCells count="5">
    <mergeCell ref="A2:I2"/>
    <mergeCell ref="A4:A5"/>
    <mergeCell ref="B4:B5"/>
    <mergeCell ref="C4:C5"/>
    <mergeCell ref="D4:I4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9" sqref="S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11"/>
  <sheetViews>
    <sheetView zoomScalePageLayoutView="0" workbookViewId="0" topLeftCell="A64">
      <selection activeCell="D8" sqref="D8:D9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27.421875" style="0" customWidth="1"/>
    <col min="4" max="4" width="16.140625" style="0" customWidth="1"/>
    <col min="5" max="5" width="15.421875" style="0" customWidth="1"/>
    <col min="6" max="6" width="14.7109375" style="0" customWidth="1"/>
  </cols>
  <sheetData>
    <row r="1" ht="10.5" customHeight="1"/>
    <row r="2" ht="12.75" hidden="1"/>
    <row r="3" spans="3:6" ht="12.75">
      <c r="C3" s="30"/>
      <c r="D3" s="1" t="s">
        <v>34</v>
      </c>
      <c r="E3" s="1"/>
      <c r="F3" s="1"/>
    </row>
    <row r="4" spans="3:6" ht="18">
      <c r="C4" s="16" t="s">
        <v>32</v>
      </c>
      <c r="D4" s="695" t="s">
        <v>429</v>
      </c>
      <c r="E4" s="695"/>
      <c r="F4" s="695"/>
    </row>
    <row r="5" ht="6.75" customHeight="1">
      <c r="C5" s="16"/>
    </row>
    <row r="6" ht="12.75">
      <c r="C6" t="s">
        <v>33</v>
      </c>
    </row>
    <row r="7" spans="1:6" s="17" customFormat="1" ht="15" customHeight="1">
      <c r="A7" s="696" t="s">
        <v>0</v>
      </c>
      <c r="B7" s="696" t="s">
        <v>8</v>
      </c>
      <c r="C7" s="696" t="s">
        <v>11</v>
      </c>
      <c r="D7" s="698" t="s">
        <v>9</v>
      </c>
      <c r="E7" s="698"/>
      <c r="F7" s="699"/>
    </row>
    <row r="8" spans="1:6" s="17" customFormat="1" ht="15" customHeight="1">
      <c r="A8" s="697"/>
      <c r="B8" s="697"/>
      <c r="C8" s="697"/>
      <c r="D8" s="700" t="s">
        <v>2</v>
      </c>
      <c r="E8" s="703" t="s">
        <v>208</v>
      </c>
      <c r="F8" s="704"/>
    </row>
    <row r="9" spans="1:6" s="17" customFormat="1" ht="93" customHeight="1">
      <c r="A9" s="18"/>
      <c r="B9" s="18"/>
      <c r="C9" s="19"/>
      <c r="D9" s="702"/>
      <c r="E9" s="27" t="s">
        <v>3</v>
      </c>
      <c r="F9" s="28" t="s">
        <v>10</v>
      </c>
    </row>
    <row r="10" spans="1:6" s="21" customFormat="1" ht="7.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</row>
    <row r="11" spans="1:6" s="21" customFormat="1" ht="21.75" customHeight="1">
      <c r="A11" s="187" t="s">
        <v>209</v>
      </c>
      <c r="B11" s="461"/>
      <c r="C11" s="151" t="s">
        <v>259</v>
      </c>
      <c r="D11" s="417">
        <f>SUM(D12+D13+D14)</f>
        <v>1793481</v>
      </c>
      <c r="E11" s="418">
        <v>10000</v>
      </c>
      <c r="F11" s="419">
        <f>SUM(F12+F14)</f>
        <v>1783481</v>
      </c>
    </row>
    <row r="12" spans="1:6" ht="28.5" customHeight="1">
      <c r="A12" s="162" t="s">
        <v>214</v>
      </c>
      <c r="B12" s="146" t="s">
        <v>250</v>
      </c>
      <c r="C12" s="147" t="s">
        <v>361</v>
      </c>
      <c r="D12" s="415">
        <v>1550000</v>
      </c>
      <c r="E12" s="435"/>
      <c r="F12" s="415">
        <v>1550000</v>
      </c>
    </row>
    <row r="13" spans="1:6" ht="19.5" customHeight="1">
      <c r="A13" s="162" t="s">
        <v>214</v>
      </c>
      <c r="B13" s="146" t="s">
        <v>252</v>
      </c>
      <c r="C13" s="147" t="s">
        <v>251</v>
      </c>
      <c r="D13" s="415">
        <v>10000</v>
      </c>
      <c r="E13" s="415">
        <v>10000</v>
      </c>
      <c r="F13" s="436"/>
    </row>
    <row r="14" spans="1:6" ht="19.5" customHeight="1">
      <c r="A14" s="162" t="s">
        <v>214</v>
      </c>
      <c r="B14" s="146" t="s">
        <v>253</v>
      </c>
      <c r="C14" s="147" t="s">
        <v>210</v>
      </c>
      <c r="D14" s="415">
        <v>233481</v>
      </c>
      <c r="E14" s="437"/>
      <c r="F14" s="415">
        <v>233481</v>
      </c>
    </row>
    <row r="15" spans="1:6" ht="19.5" customHeight="1">
      <c r="A15" s="161" t="s">
        <v>255</v>
      </c>
      <c r="B15" s="146"/>
      <c r="C15" s="155" t="s">
        <v>254</v>
      </c>
      <c r="D15" s="289">
        <v>1000</v>
      </c>
      <c r="E15" s="438">
        <v>1000</v>
      </c>
      <c r="F15" s="414"/>
    </row>
    <row r="16" spans="1:6" ht="19.5" customHeight="1">
      <c r="A16" s="162" t="s">
        <v>214</v>
      </c>
      <c r="B16" s="146" t="s">
        <v>256</v>
      </c>
      <c r="C16" s="150" t="s">
        <v>260</v>
      </c>
      <c r="D16" s="420">
        <v>1000</v>
      </c>
      <c r="E16" s="420">
        <v>1000</v>
      </c>
      <c r="F16" s="439"/>
    </row>
    <row r="17" spans="1:6" ht="19.5" customHeight="1">
      <c r="A17" s="188">
        <v>150</v>
      </c>
      <c r="B17" s="462"/>
      <c r="C17" s="149" t="s">
        <v>257</v>
      </c>
      <c r="D17" s="421">
        <f>D18</f>
        <v>10860</v>
      </c>
      <c r="E17" s="440"/>
      <c r="F17" s="422">
        <f>F18</f>
        <v>10860</v>
      </c>
    </row>
    <row r="18" spans="1:6" ht="19.5" customHeight="1">
      <c r="A18" s="463"/>
      <c r="B18" s="464">
        <v>15011</v>
      </c>
      <c r="C18" s="152" t="s">
        <v>262</v>
      </c>
      <c r="D18" s="420">
        <v>10860</v>
      </c>
      <c r="E18" s="441"/>
      <c r="F18" s="423">
        <v>10860</v>
      </c>
    </row>
    <row r="19" spans="1:6" ht="19.5" customHeight="1">
      <c r="A19" s="188">
        <v>600</v>
      </c>
      <c r="B19" s="670"/>
      <c r="C19" s="186" t="s">
        <v>258</v>
      </c>
      <c r="D19" s="424">
        <v>2414454</v>
      </c>
      <c r="E19" s="424">
        <f>E21</f>
        <v>67400</v>
      </c>
      <c r="F19" s="442">
        <f>SUM(F20+F21)</f>
        <v>2347054</v>
      </c>
    </row>
    <row r="20" spans="1:6" ht="19.5" customHeight="1">
      <c r="A20" s="188"/>
      <c r="B20" s="672">
        <v>60014</v>
      </c>
      <c r="C20" s="668" t="s">
        <v>410</v>
      </c>
      <c r="D20" s="423">
        <v>10000</v>
      </c>
      <c r="E20" s="669"/>
      <c r="F20" s="443">
        <v>10000</v>
      </c>
    </row>
    <row r="21" spans="1:6" ht="19.5" customHeight="1">
      <c r="A21" s="466" t="s">
        <v>214</v>
      </c>
      <c r="B21" s="467">
        <v>60016</v>
      </c>
      <c r="C21" s="185" t="s">
        <v>261</v>
      </c>
      <c r="D21" s="425">
        <v>2404454</v>
      </c>
      <c r="E21" s="426">
        <v>67400</v>
      </c>
      <c r="F21" s="443">
        <v>2337054</v>
      </c>
    </row>
    <row r="22" spans="1:6" ht="19.5" customHeight="1">
      <c r="A22" s="188">
        <v>700</v>
      </c>
      <c r="B22" s="467"/>
      <c r="C22" s="158" t="s">
        <v>263</v>
      </c>
      <c r="D22" s="427">
        <v>110750</v>
      </c>
      <c r="E22" s="428">
        <v>110750</v>
      </c>
      <c r="F22" s="439"/>
    </row>
    <row r="23" spans="1:6" ht="27" customHeight="1">
      <c r="A23" s="466" t="s">
        <v>214</v>
      </c>
      <c r="B23" s="467">
        <v>70005</v>
      </c>
      <c r="C23" s="168" t="s">
        <v>264</v>
      </c>
      <c r="D23" s="415">
        <v>110750</v>
      </c>
      <c r="E23" s="416">
        <v>110750</v>
      </c>
      <c r="F23" s="439"/>
    </row>
    <row r="24" spans="1:6" ht="27" customHeight="1">
      <c r="A24" s="188">
        <v>710</v>
      </c>
      <c r="B24" s="467"/>
      <c r="C24" s="158" t="s">
        <v>265</v>
      </c>
      <c r="D24" s="427">
        <v>20000</v>
      </c>
      <c r="E24" s="428">
        <v>20000</v>
      </c>
      <c r="F24" s="439"/>
    </row>
    <row r="25" spans="1:6" ht="33" customHeight="1">
      <c r="A25" s="468" t="s">
        <v>214</v>
      </c>
      <c r="B25" s="255">
        <v>71004</v>
      </c>
      <c r="C25" s="166" t="s">
        <v>266</v>
      </c>
      <c r="D25" s="415">
        <v>20000</v>
      </c>
      <c r="E25" s="416">
        <v>20000</v>
      </c>
      <c r="F25" s="444"/>
    </row>
    <row r="26" spans="1:6" ht="19.5" customHeight="1">
      <c r="A26" s="469">
        <v>750</v>
      </c>
      <c r="B26" s="470"/>
      <c r="C26" s="158" t="s">
        <v>267</v>
      </c>
      <c r="D26" s="445">
        <f>SUM(D27+D28+D29+D30+D31)</f>
        <v>1663933</v>
      </c>
      <c r="E26" s="446">
        <f>SUM(E27+E28+E29+E30+E31)</f>
        <v>1641650</v>
      </c>
      <c r="F26" s="447">
        <f>SUM(F29+F31)</f>
        <v>22283</v>
      </c>
    </row>
    <row r="27" spans="1:6" ht="19.5" customHeight="1">
      <c r="A27" s="471" t="s">
        <v>214</v>
      </c>
      <c r="B27" s="255">
        <v>75011</v>
      </c>
      <c r="C27" s="166" t="s">
        <v>268</v>
      </c>
      <c r="D27" s="448">
        <v>139700</v>
      </c>
      <c r="E27" s="448">
        <v>139700</v>
      </c>
      <c r="F27" s="444"/>
    </row>
    <row r="28" spans="1:6" ht="28.5" customHeight="1">
      <c r="A28" s="472"/>
      <c r="B28" s="470">
        <v>75022</v>
      </c>
      <c r="C28" s="182" t="s">
        <v>269</v>
      </c>
      <c r="D28" s="449">
        <v>67500</v>
      </c>
      <c r="E28" s="448">
        <v>67500</v>
      </c>
      <c r="F28" s="450"/>
    </row>
    <row r="29" spans="1:6" ht="24" customHeight="1">
      <c r="A29" s="473"/>
      <c r="B29" s="255">
        <v>75023</v>
      </c>
      <c r="C29" s="166" t="s">
        <v>270</v>
      </c>
      <c r="D29" s="448">
        <v>1319428</v>
      </c>
      <c r="E29" s="451">
        <v>1307750</v>
      </c>
      <c r="F29" s="448">
        <v>11678</v>
      </c>
    </row>
    <row r="30" spans="1:6" ht="30" customHeight="1">
      <c r="A30" s="474"/>
      <c r="B30" s="475">
        <v>75075</v>
      </c>
      <c r="C30" s="168" t="s">
        <v>271</v>
      </c>
      <c r="D30" s="415">
        <v>7000</v>
      </c>
      <c r="E30" s="415">
        <v>7000</v>
      </c>
      <c r="F30" s="450"/>
    </row>
    <row r="31" spans="1:6" ht="19.5" customHeight="1">
      <c r="A31" s="474"/>
      <c r="B31" s="475">
        <v>75095</v>
      </c>
      <c r="C31" s="168" t="s">
        <v>260</v>
      </c>
      <c r="D31" s="448">
        <v>130305</v>
      </c>
      <c r="E31" s="451">
        <v>119700</v>
      </c>
      <c r="F31" s="450">
        <v>10605</v>
      </c>
    </row>
    <row r="32" spans="1:6" ht="54" customHeight="1">
      <c r="A32" s="476">
        <v>751</v>
      </c>
      <c r="B32" s="475"/>
      <c r="C32" s="158" t="s">
        <v>272</v>
      </c>
      <c r="D32" s="427">
        <v>650</v>
      </c>
      <c r="E32" s="427">
        <v>650</v>
      </c>
      <c r="F32" s="444"/>
    </row>
    <row r="33" spans="1:6" ht="37.5" customHeight="1">
      <c r="A33" s="476" t="s">
        <v>214</v>
      </c>
      <c r="B33" s="255">
        <v>75101</v>
      </c>
      <c r="C33" s="183" t="s">
        <v>273</v>
      </c>
      <c r="D33" s="415">
        <v>650</v>
      </c>
      <c r="E33" s="415">
        <v>650</v>
      </c>
      <c r="F33" s="444"/>
    </row>
    <row r="34" spans="1:6" ht="37.5" customHeight="1">
      <c r="A34" s="476">
        <v>754</v>
      </c>
      <c r="B34" s="382"/>
      <c r="C34" s="184" t="s">
        <v>274</v>
      </c>
      <c r="D34" s="445">
        <f>SUM(D35+D36+D37)</f>
        <v>85800</v>
      </c>
      <c r="E34" s="445">
        <f>SUM(E35+E36+E37)</f>
        <v>85800</v>
      </c>
      <c r="F34" s="452"/>
    </row>
    <row r="35" spans="1:6" ht="19.5" customHeight="1">
      <c r="A35" s="477" t="s">
        <v>214</v>
      </c>
      <c r="B35" s="382">
        <v>75412</v>
      </c>
      <c r="C35" s="183" t="s">
        <v>275</v>
      </c>
      <c r="D35" s="448">
        <v>85000</v>
      </c>
      <c r="E35" s="451">
        <v>85000</v>
      </c>
      <c r="F35" s="444"/>
    </row>
    <row r="36" spans="1:6" ht="19.5" customHeight="1">
      <c r="A36" s="474"/>
      <c r="B36" s="255">
        <v>75414</v>
      </c>
      <c r="C36" s="183" t="s">
        <v>276</v>
      </c>
      <c r="D36" s="415">
        <v>300</v>
      </c>
      <c r="E36" s="416">
        <v>300</v>
      </c>
      <c r="F36" s="452"/>
    </row>
    <row r="37" spans="1:6" ht="19.5" customHeight="1">
      <c r="A37" s="474"/>
      <c r="B37" s="382">
        <v>75421</v>
      </c>
      <c r="C37" s="183" t="s">
        <v>277</v>
      </c>
      <c r="D37" s="415">
        <v>500</v>
      </c>
      <c r="E37" s="416">
        <v>500</v>
      </c>
      <c r="F37" s="444"/>
    </row>
    <row r="38" spans="1:6" ht="60.75" customHeight="1">
      <c r="A38" s="476">
        <v>756</v>
      </c>
      <c r="B38" s="478"/>
      <c r="C38" s="178" t="s">
        <v>278</v>
      </c>
      <c r="D38" s="445">
        <v>40000</v>
      </c>
      <c r="E38" s="438">
        <v>40000</v>
      </c>
      <c r="F38" s="452"/>
    </row>
    <row r="39" spans="1:6" ht="37.5" customHeight="1">
      <c r="A39" s="477" t="s">
        <v>214</v>
      </c>
      <c r="B39" s="382">
        <v>75647</v>
      </c>
      <c r="C39" s="166" t="s">
        <v>362</v>
      </c>
      <c r="D39" s="448">
        <v>40000</v>
      </c>
      <c r="E39" s="451">
        <v>40000</v>
      </c>
      <c r="F39" s="444"/>
    </row>
    <row r="40" spans="1:6" ht="21" customHeight="1">
      <c r="A40" s="476">
        <v>757</v>
      </c>
      <c r="B40" s="382"/>
      <c r="C40" s="178" t="s">
        <v>280</v>
      </c>
      <c r="D40" s="427">
        <v>66000</v>
      </c>
      <c r="E40" s="428">
        <v>66000</v>
      </c>
      <c r="F40" s="444"/>
    </row>
    <row r="41" spans="1:6" ht="45" customHeight="1">
      <c r="A41" s="477" t="s">
        <v>214</v>
      </c>
      <c r="B41" s="382">
        <v>75702</v>
      </c>
      <c r="C41" s="166" t="s">
        <v>281</v>
      </c>
      <c r="D41" s="415">
        <v>66000</v>
      </c>
      <c r="E41" s="416">
        <v>66000</v>
      </c>
      <c r="F41" s="452"/>
    </row>
    <row r="42" spans="1:6" ht="19.5" customHeight="1">
      <c r="A42" s="479">
        <v>758</v>
      </c>
      <c r="B42" s="169" t="s">
        <v>214</v>
      </c>
      <c r="C42" s="158" t="s">
        <v>282</v>
      </c>
      <c r="D42" s="427">
        <v>50000</v>
      </c>
      <c r="E42" s="428">
        <v>50000</v>
      </c>
      <c r="F42" s="444"/>
    </row>
    <row r="43" spans="1:6" ht="19.5" customHeight="1">
      <c r="A43" s="480" t="s">
        <v>214</v>
      </c>
      <c r="B43" s="170">
        <v>75818</v>
      </c>
      <c r="C43" s="167" t="s">
        <v>283</v>
      </c>
      <c r="D43" s="420">
        <v>50000</v>
      </c>
      <c r="E43" s="429">
        <v>50000</v>
      </c>
      <c r="F43" s="452"/>
    </row>
    <row r="44" spans="1:6" ht="19.5" customHeight="1">
      <c r="A44" s="481">
        <v>801</v>
      </c>
      <c r="B44" s="171" t="s">
        <v>214</v>
      </c>
      <c r="C44" s="159" t="s">
        <v>284</v>
      </c>
      <c r="D44" s="430">
        <f>SUM(D53+D52+D51+D50+D49+D47+D48+D46+D45)</f>
        <v>3575820</v>
      </c>
      <c r="E44" s="438">
        <f>SUM(E45+E46+E47+E48+E49+E50+E51+E52+E53)</f>
        <v>3575820</v>
      </c>
      <c r="F44" s="444"/>
    </row>
    <row r="45" spans="1:6" ht="19.5" customHeight="1">
      <c r="A45" s="482"/>
      <c r="B45" s="148">
        <v>80101</v>
      </c>
      <c r="C45" s="168" t="s">
        <v>365</v>
      </c>
      <c r="D45" s="431">
        <v>795300</v>
      </c>
      <c r="E45" s="453">
        <v>795300</v>
      </c>
      <c r="F45" s="454"/>
    </row>
    <row r="46" spans="1:6" ht="19.5" customHeight="1">
      <c r="A46" s="555"/>
      <c r="B46" s="148">
        <v>80101</v>
      </c>
      <c r="C46" s="168" t="s">
        <v>366</v>
      </c>
      <c r="D46" s="556">
        <v>1041600</v>
      </c>
      <c r="E46" s="453">
        <v>1041600</v>
      </c>
      <c r="F46" s="454"/>
    </row>
    <row r="47" spans="1:6" ht="32.25" customHeight="1">
      <c r="A47" s="474"/>
      <c r="B47" s="382">
        <v>80103</v>
      </c>
      <c r="C47" s="180" t="s">
        <v>367</v>
      </c>
      <c r="D47" s="449">
        <v>114320</v>
      </c>
      <c r="E47" s="453">
        <v>114320</v>
      </c>
      <c r="F47" s="454"/>
    </row>
    <row r="48" spans="1:6" ht="32.25" customHeight="1">
      <c r="A48" s="474"/>
      <c r="B48" s="382">
        <v>80103</v>
      </c>
      <c r="C48" s="180" t="s">
        <v>368</v>
      </c>
      <c r="D48" s="449">
        <v>121970</v>
      </c>
      <c r="E48" s="453">
        <v>121970</v>
      </c>
      <c r="F48" s="454"/>
    </row>
    <row r="49" spans="1:6" ht="19.5" customHeight="1">
      <c r="A49" s="474"/>
      <c r="B49" s="382">
        <v>80110</v>
      </c>
      <c r="C49" s="167" t="s">
        <v>285</v>
      </c>
      <c r="D49" s="449">
        <v>901900</v>
      </c>
      <c r="E49" s="453">
        <v>901900</v>
      </c>
      <c r="F49" s="454"/>
    </row>
    <row r="50" spans="1:6" ht="19.5" customHeight="1">
      <c r="A50" s="474"/>
      <c r="B50" s="382">
        <v>80113</v>
      </c>
      <c r="C50" s="180" t="s">
        <v>286</v>
      </c>
      <c r="D50" s="449">
        <v>218600</v>
      </c>
      <c r="E50" s="453">
        <v>218600</v>
      </c>
      <c r="F50" s="454"/>
    </row>
    <row r="51" spans="1:6" ht="26.25" customHeight="1">
      <c r="A51" s="474"/>
      <c r="B51" s="169">
        <v>80146</v>
      </c>
      <c r="C51" s="182" t="s">
        <v>287</v>
      </c>
      <c r="D51" s="449">
        <v>16110</v>
      </c>
      <c r="E51" s="453">
        <v>16110</v>
      </c>
      <c r="F51" s="454"/>
    </row>
    <row r="52" spans="1:6" ht="19.5" customHeight="1">
      <c r="A52" s="474"/>
      <c r="B52" s="382">
        <v>80148</v>
      </c>
      <c r="C52" s="167" t="s">
        <v>288</v>
      </c>
      <c r="D52" s="449">
        <v>335450</v>
      </c>
      <c r="E52" s="453">
        <v>335450</v>
      </c>
      <c r="F52" s="454"/>
    </row>
    <row r="53" spans="1:6" ht="19.5" customHeight="1">
      <c r="A53" s="474"/>
      <c r="B53" s="382">
        <v>80195</v>
      </c>
      <c r="C53" s="180" t="s">
        <v>260</v>
      </c>
      <c r="D53" s="559">
        <v>30570</v>
      </c>
      <c r="E53" s="432">
        <v>30570</v>
      </c>
      <c r="F53" s="454"/>
    </row>
    <row r="54" spans="1:6" ht="19.5" customHeight="1">
      <c r="A54" s="476">
        <v>851</v>
      </c>
      <c r="B54" s="382"/>
      <c r="C54" s="181" t="s">
        <v>289</v>
      </c>
      <c r="D54" s="455">
        <v>50000</v>
      </c>
      <c r="E54" s="456">
        <v>50000</v>
      </c>
      <c r="F54" s="454"/>
    </row>
    <row r="55" spans="1:6" ht="19.5" customHeight="1">
      <c r="A55" s="477" t="s">
        <v>214</v>
      </c>
      <c r="B55" s="382">
        <v>85153</v>
      </c>
      <c r="C55" s="180" t="s">
        <v>290</v>
      </c>
      <c r="D55" s="449">
        <v>2000</v>
      </c>
      <c r="E55" s="453">
        <v>2000</v>
      </c>
      <c r="F55" s="454"/>
    </row>
    <row r="56" spans="1:6" ht="19.5" customHeight="1">
      <c r="A56" s="474"/>
      <c r="B56" s="382">
        <v>85154</v>
      </c>
      <c r="C56" s="167" t="s">
        <v>291</v>
      </c>
      <c r="D56" s="449">
        <v>48000</v>
      </c>
      <c r="E56" s="453">
        <v>48000</v>
      </c>
      <c r="F56" s="454"/>
    </row>
    <row r="57" spans="1:6" ht="19.5" customHeight="1">
      <c r="A57" s="476">
        <v>852</v>
      </c>
      <c r="B57" s="382"/>
      <c r="C57" s="179" t="s">
        <v>292</v>
      </c>
      <c r="D57" s="455">
        <f>SUM(D58+D59+D60+D61+D62+D63+D64+D65)</f>
        <v>1451450</v>
      </c>
      <c r="E57" s="456">
        <f>SUM(E58+E59+E60+E61+E62+E63+E64+E65)</f>
        <v>1451450</v>
      </c>
      <c r="F57" s="454"/>
    </row>
    <row r="58" spans="1:6" ht="19.5" customHeight="1">
      <c r="A58" s="473"/>
      <c r="B58" s="255">
        <v>85202</v>
      </c>
      <c r="C58" s="168" t="s">
        <v>293</v>
      </c>
      <c r="D58" s="448">
        <v>24000</v>
      </c>
      <c r="E58" s="451">
        <v>24000</v>
      </c>
      <c r="F58" s="444"/>
    </row>
    <row r="59" spans="1:6" ht="63" customHeight="1">
      <c r="A59" s="474"/>
      <c r="B59" s="382">
        <v>85212</v>
      </c>
      <c r="C59" s="166" t="s">
        <v>294</v>
      </c>
      <c r="D59" s="415">
        <v>957000</v>
      </c>
      <c r="E59" s="451">
        <v>957000</v>
      </c>
      <c r="F59" s="454"/>
    </row>
    <row r="60" spans="1:6" ht="57.75" customHeight="1">
      <c r="A60" s="474"/>
      <c r="B60" s="382">
        <v>85213</v>
      </c>
      <c r="C60" s="166" t="s">
        <v>239</v>
      </c>
      <c r="D60" s="415">
        <v>12000</v>
      </c>
      <c r="E60" s="416">
        <f>D60</f>
        <v>12000</v>
      </c>
      <c r="F60" s="454"/>
    </row>
    <row r="61" spans="1:6" ht="40.5" customHeight="1">
      <c r="A61" s="474"/>
      <c r="B61" s="382">
        <v>85214</v>
      </c>
      <c r="C61" s="167" t="s">
        <v>240</v>
      </c>
      <c r="D61" s="420">
        <v>71000</v>
      </c>
      <c r="E61" s="420">
        <f>D61</f>
        <v>71000</v>
      </c>
      <c r="F61" s="454"/>
    </row>
    <row r="62" spans="1:6" ht="40.5" customHeight="1">
      <c r="A62" s="474"/>
      <c r="B62" s="382">
        <v>85216</v>
      </c>
      <c r="C62" s="166" t="s">
        <v>295</v>
      </c>
      <c r="D62" s="415">
        <v>80000</v>
      </c>
      <c r="E62" s="416">
        <v>80000</v>
      </c>
      <c r="F62" s="454"/>
    </row>
    <row r="63" spans="1:6" ht="19.5" customHeight="1">
      <c r="A63" s="474"/>
      <c r="B63" s="382">
        <v>85219</v>
      </c>
      <c r="C63" s="167" t="s">
        <v>241</v>
      </c>
      <c r="D63" s="457">
        <v>250300</v>
      </c>
      <c r="E63" s="458">
        <v>250300</v>
      </c>
      <c r="F63" s="454"/>
    </row>
    <row r="64" spans="1:6" ht="28.5" customHeight="1">
      <c r="A64" s="474"/>
      <c r="B64" s="382">
        <v>85228</v>
      </c>
      <c r="C64" s="156" t="s">
        <v>296</v>
      </c>
      <c r="D64" s="415">
        <v>27150</v>
      </c>
      <c r="E64" s="416">
        <v>27150</v>
      </c>
      <c r="F64" s="454"/>
    </row>
    <row r="65" spans="1:6" ht="19.5" customHeight="1">
      <c r="A65" s="474"/>
      <c r="B65" s="382">
        <v>85295</v>
      </c>
      <c r="C65" s="167" t="s">
        <v>260</v>
      </c>
      <c r="D65" s="420">
        <v>30000</v>
      </c>
      <c r="E65" s="420">
        <f>D65</f>
        <v>30000</v>
      </c>
      <c r="F65" s="454"/>
    </row>
    <row r="66" spans="1:6" ht="19.5" customHeight="1">
      <c r="A66" s="476">
        <v>854</v>
      </c>
      <c r="B66" s="382"/>
      <c r="C66" s="173" t="s">
        <v>297</v>
      </c>
      <c r="D66" s="427">
        <v>18500</v>
      </c>
      <c r="E66" s="428">
        <v>18500</v>
      </c>
      <c r="F66" s="454"/>
    </row>
    <row r="67" spans="1:6" ht="19.5" customHeight="1">
      <c r="A67" s="474"/>
      <c r="B67" s="382">
        <v>85415</v>
      </c>
      <c r="C67" s="167" t="s">
        <v>298</v>
      </c>
      <c r="D67" s="420">
        <v>18500</v>
      </c>
      <c r="E67" s="420">
        <v>18500</v>
      </c>
      <c r="F67" s="454"/>
    </row>
    <row r="68" spans="1:6" ht="31.5" customHeight="1">
      <c r="A68" s="476">
        <v>900</v>
      </c>
      <c r="B68" s="382"/>
      <c r="C68" s="174" t="s">
        <v>299</v>
      </c>
      <c r="D68" s="557">
        <f>SUM(D69+D70+D71)</f>
        <v>98000</v>
      </c>
      <c r="E68" s="558">
        <f>SUM(E69+E70+E71)</f>
        <v>98000</v>
      </c>
      <c r="F68" s="454"/>
    </row>
    <row r="69" spans="1:6" ht="31.5" customHeight="1">
      <c r="A69" s="474"/>
      <c r="B69" s="382">
        <v>90004</v>
      </c>
      <c r="C69" s="176" t="s">
        <v>300</v>
      </c>
      <c r="D69" s="433">
        <v>5000</v>
      </c>
      <c r="E69" s="434">
        <v>5000</v>
      </c>
      <c r="F69" s="454"/>
    </row>
    <row r="70" spans="1:6" ht="19.5" customHeight="1">
      <c r="A70" s="474"/>
      <c r="B70" s="382">
        <v>90015</v>
      </c>
      <c r="C70" s="166" t="s">
        <v>301</v>
      </c>
      <c r="D70" s="415">
        <v>85000</v>
      </c>
      <c r="E70" s="416">
        <v>85000</v>
      </c>
      <c r="F70" s="454"/>
    </row>
    <row r="71" spans="1:6" ht="19.5" customHeight="1">
      <c r="A71" s="474"/>
      <c r="B71" s="382">
        <v>90095</v>
      </c>
      <c r="C71" s="167" t="s">
        <v>260</v>
      </c>
      <c r="D71" s="420">
        <v>8000</v>
      </c>
      <c r="E71" s="420">
        <v>8000</v>
      </c>
      <c r="F71" s="454"/>
    </row>
    <row r="72" spans="1:6" ht="31.5" customHeight="1">
      <c r="A72" s="476">
        <v>921</v>
      </c>
      <c r="B72" s="382"/>
      <c r="C72" s="177" t="s">
        <v>302</v>
      </c>
      <c r="D72" s="427">
        <v>52000</v>
      </c>
      <c r="E72" s="428">
        <v>52000</v>
      </c>
      <c r="F72" s="454"/>
    </row>
    <row r="73" spans="1:6" ht="19.5" customHeight="1">
      <c r="A73" s="474"/>
      <c r="B73" s="382">
        <v>92116</v>
      </c>
      <c r="C73" s="167" t="s">
        <v>303</v>
      </c>
      <c r="D73" s="420">
        <v>52000</v>
      </c>
      <c r="E73" s="420">
        <v>52000</v>
      </c>
      <c r="F73" s="454"/>
    </row>
    <row r="74" spans="1:6" ht="19.5" customHeight="1">
      <c r="A74" s="476">
        <v>926</v>
      </c>
      <c r="B74" s="382"/>
      <c r="C74" s="178" t="s">
        <v>304</v>
      </c>
      <c r="D74" s="427">
        <v>10000</v>
      </c>
      <c r="E74" s="428">
        <v>10000</v>
      </c>
      <c r="F74" s="454"/>
    </row>
    <row r="75" spans="1:6" ht="32.25" customHeight="1">
      <c r="A75" s="474"/>
      <c r="B75" s="382">
        <v>92605</v>
      </c>
      <c r="C75" s="167" t="s">
        <v>305</v>
      </c>
      <c r="D75" s="420">
        <v>10000</v>
      </c>
      <c r="E75" s="420">
        <v>10000</v>
      </c>
      <c r="F75" s="454"/>
    </row>
    <row r="76" spans="1:6" s="26" customFormat="1" ht="19.5" customHeight="1">
      <c r="A76" s="711" t="s">
        <v>31</v>
      </c>
      <c r="B76" s="712"/>
      <c r="C76" s="713"/>
      <c r="D76" s="459">
        <f>SUM(D11+D15+D17+D19+D22+D24+D26+D32+D34+D38+D40+D42+D44+D54+D57+D66+D68+D72+D74)</f>
        <v>11512698</v>
      </c>
      <c r="E76" s="445">
        <f>SUM(E11+E15+E19+E22+E24+E26+E32+E34+E38+E40+E42+E44+E54+E57+E66+E68+E72+E74)</f>
        <v>7349020</v>
      </c>
      <c r="F76" s="417">
        <f>SUM(F11+F17+F19+F26)</f>
        <v>4163678</v>
      </c>
    </row>
    <row r="77" spans="1:6" ht="12.75">
      <c r="A77" s="465"/>
      <c r="B77" s="465"/>
      <c r="C77" s="462"/>
      <c r="D77" s="460"/>
      <c r="E77" s="460"/>
      <c r="F77" s="460"/>
    </row>
    <row r="78" spans="1:6" ht="12.75">
      <c r="A78" s="483"/>
      <c r="B78" s="483"/>
      <c r="C78" s="462"/>
      <c r="D78" s="110"/>
      <c r="E78" s="154"/>
      <c r="F78" s="110"/>
    </row>
    <row r="79" spans="3:6" ht="12.75">
      <c r="C79" s="3"/>
      <c r="D79" s="110"/>
      <c r="E79" s="154"/>
      <c r="F79" s="110"/>
    </row>
    <row r="80" spans="3:6" ht="12.75">
      <c r="C80" s="3"/>
      <c r="D80" s="110"/>
      <c r="E80" s="154"/>
      <c r="F80" s="110"/>
    </row>
    <row r="81" spans="3:6" ht="12.75">
      <c r="C81" s="3"/>
      <c r="D81" s="110"/>
      <c r="E81" s="154"/>
      <c r="F81" s="110"/>
    </row>
    <row r="82" spans="3:6" ht="12.75">
      <c r="C82" s="3"/>
      <c r="D82" s="110"/>
      <c r="E82" s="154"/>
      <c r="F82" s="110"/>
    </row>
    <row r="83" spans="3:6" ht="12.75">
      <c r="C83" s="3"/>
      <c r="D83" s="110"/>
      <c r="E83" s="154"/>
      <c r="F83" s="110"/>
    </row>
    <row r="84" spans="3:6" ht="12.75">
      <c r="C84" s="3"/>
      <c r="D84" s="110"/>
      <c r="E84" s="154"/>
      <c r="F84" s="110"/>
    </row>
    <row r="85" spans="3:6" ht="12.75">
      <c r="C85" s="3"/>
      <c r="D85" s="110"/>
      <c r="E85" s="154"/>
      <c r="F85" s="110"/>
    </row>
    <row r="86" spans="3:6" ht="12.75">
      <c r="C86" s="3"/>
      <c r="D86" s="110"/>
      <c r="E86" s="154"/>
      <c r="F86" s="110"/>
    </row>
    <row r="87" spans="3:6" ht="12.75">
      <c r="C87" s="3"/>
      <c r="D87" s="110"/>
      <c r="E87" s="154"/>
      <c r="F87" s="110"/>
    </row>
    <row r="88" spans="3:6" ht="12.75">
      <c r="C88" s="3"/>
      <c r="D88" s="110"/>
      <c r="E88" s="154"/>
      <c r="F88" s="110"/>
    </row>
    <row r="89" spans="3:6" ht="12.75">
      <c r="C89" s="3"/>
      <c r="D89" s="110"/>
      <c r="E89" s="154"/>
      <c r="F89" s="110"/>
    </row>
    <row r="90" spans="3:6" ht="12.75">
      <c r="C90" s="3"/>
      <c r="D90" s="110"/>
      <c r="E90" s="154"/>
      <c r="F90" s="110"/>
    </row>
    <row r="91" spans="3:6" ht="12.75">
      <c r="C91" s="3"/>
      <c r="D91" s="110"/>
      <c r="E91" s="154"/>
      <c r="F91" s="110"/>
    </row>
    <row r="92" spans="3:6" ht="12.75">
      <c r="C92" s="3"/>
      <c r="D92" s="110"/>
      <c r="E92" s="154"/>
      <c r="F92" s="110"/>
    </row>
    <row r="93" spans="3:6" ht="12.75">
      <c r="C93" s="3"/>
      <c r="D93" s="110"/>
      <c r="E93" s="154"/>
      <c r="F93" s="110"/>
    </row>
    <row r="94" spans="3:6" ht="12.75">
      <c r="C94" s="3"/>
      <c r="D94" s="110"/>
      <c r="E94" s="154"/>
      <c r="F94" s="110"/>
    </row>
    <row r="95" spans="3:6" ht="12.75">
      <c r="C95" s="3"/>
      <c r="D95" s="110"/>
      <c r="E95" s="154"/>
      <c r="F95" s="110"/>
    </row>
    <row r="96" spans="3:6" ht="12.75">
      <c r="C96" s="3"/>
      <c r="D96" s="110"/>
      <c r="E96" s="110"/>
      <c r="F96" s="110"/>
    </row>
    <row r="97" spans="3:6" ht="12.75">
      <c r="C97" s="3"/>
      <c r="D97" s="110"/>
      <c r="E97" s="110"/>
      <c r="F97" s="110"/>
    </row>
    <row r="98" spans="3:6" ht="12.75">
      <c r="C98" s="3"/>
      <c r="D98" s="110"/>
      <c r="E98" s="110"/>
      <c r="F98" s="110"/>
    </row>
    <row r="99" spans="3:6" ht="12.75">
      <c r="C99" s="3"/>
      <c r="D99" s="110"/>
      <c r="E99" s="110"/>
      <c r="F99" s="110"/>
    </row>
    <row r="100" spans="3:6" ht="12.75">
      <c r="C100" s="3"/>
      <c r="D100" s="110"/>
      <c r="E100" s="110"/>
      <c r="F100" s="110"/>
    </row>
    <row r="101" spans="3:6" ht="12.75">
      <c r="C101" s="3"/>
      <c r="D101" s="110"/>
      <c r="E101" s="110"/>
      <c r="F101" s="110"/>
    </row>
    <row r="102" spans="3:6" ht="12.75">
      <c r="C102" s="3"/>
      <c r="D102" s="110"/>
      <c r="E102" s="110"/>
      <c r="F102" s="110"/>
    </row>
    <row r="103" spans="3:6" ht="12.75">
      <c r="C103" s="3"/>
      <c r="D103" s="110"/>
      <c r="E103" s="110"/>
      <c r="F103" s="110"/>
    </row>
    <row r="104" spans="3:6" ht="12.75">
      <c r="C104" s="3"/>
      <c r="D104" s="110"/>
      <c r="E104" s="110"/>
      <c r="F104" s="110"/>
    </row>
    <row r="105" spans="3:6" ht="12.75">
      <c r="C105" s="3"/>
      <c r="D105" s="110"/>
      <c r="E105" s="110"/>
      <c r="F105" s="110"/>
    </row>
    <row r="106" spans="3:6" ht="12.75">
      <c r="C106" s="3"/>
      <c r="D106" s="110"/>
      <c r="E106" s="110"/>
      <c r="F106" s="110"/>
    </row>
    <row r="107" spans="3:6" ht="12.75">
      <c r="C107" s="3"/>
      <c r="D107" s="110"/>
      <c r="E107" s="110"/>
      <c r="F107" s="110"/>
    </row>
    <row r="108" spans="3:6" ht="12.75">
      <c r="C108" s="3"/>
      <c r="D108" s="110"/>
      <c r="E108" s="110"/>
      <c r="F108" s="110"/>
    </row>
    <row r="109" spans="3:6" ht="12.75">
      <c r="C109" s="3"/>
      <c r="D109" s="110"/>
      <c r="E109" s="110"/>
      <c r="F109" s="110"/>
    </row>
    <row r="110" spans="3:6" ht="12.75">
      <c r="C110" s="3"/>
      <c r="D110" s="110"/>
      <c r="E110" s="110"/>
      <c r="F110" s="110"/>
    </row>
    <row r="111" spans="4:6" ht="12.75">
      <c r="D111" s="110"/>
      <c r="E111" s="110"/>
      <c r="F111" s="110"/>
    </row>
  </sheetData>
  <sheetProtection/>
  <mergeCells count="8">
    <mergeCell ref="D4:F4"/>
    <mergeCell ref="D7:F7"/>
    <mergeCell ref="D8:D9"/>
    <mergeCell ref="E8:F8"/>
    <mergeCell ref="A76:C76"/>
    <mergeCell ref="B7:B8"/>
    <mergeCell ref="A7:A8"/>
    <mergeCell ref="C7:C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B1">
      <selection activeCell="H3" sqref="H3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21.28125" style="3" customWidth="1"/>
    <col min="4" max="4" width="14.7109375" style="3" customWidth="1"/>
    <col min="5" max="5" width="15.7109375" style="3" customWidth="1"/>
    <col min="6" max="7" width="11.57421875" style="3" customWidth="1"/>
    <col min="8" max="8" width="10.8515625" style="3" customWidth="1"/>
    <col min="9" max="9" width="12.28125" style="0" bestFit="1" customWidth="1"/>
    <col min="12" max="12" width="11.421875" style="0" customWidth="1"/>
  </cols>
  <sheetData>
    <row r="1" spans="1:12" ht="18">
      <c r="A1" s="31"/>
      <c r="B1" s="32"/>
      <c r="C1" s="32"/>
      <c r="D1" s="32"/>
      <c r="E1" s="32"/>
      <c r="F1" s="32"/>
      <c r="G1" s="5"/>
      <c r="H1" s="32"/>
      <c r="I1" s="1" t="s">
        <v>37</v>
      </c>
      <c r="J1" s="1"/>
      <c r="K1" s="1"/>
      <c r="L1" s="1"/>
    </row>
    <row r="2" spans="1:12" ht="17.25" customHeight="1">
      <c r="A2" s="31"/>
      <c r="B2" s="32"/>
      <c r="C2" s="32"/>
      <c r="D2" s="32"/>
      <c r="E2" s="32"/>
      <c r="F2" s="32"/>
      <c r="G2" s="5"/>
      <c r="H2" s="32"/>
      <c r="I2" s="695" t="s">
        <v>428</v>
      </c>
      <c r="J2" s="695"/>
      <c r="K2" s="695"/>
      <c r="L2" s="695"/>
    </row>
    <row r="3" spans="1:6" ht="18">
      <c r="A3" s="2"/>
      <c r="B3" s="2"/>
      <c r="C3" s="2"/>
      <c r="D3" s="2"/>
      <c r="E3" s="2"/>
      <c r="F3" s="2"/>
    </row>
    <row r="4" spans="1:8" ht="12.75">
      <c r="A4" s="4"/>
      <c r="B4" s="4"/>
      <c r="C4" s="4"/>
      <c r="D4" s="4"/>
      <c r="E4" s="14" t="s">
        <v>22</v>
      </c>
      <c r="G4" s="5"/>
      <c r="H4" s="6"/>
    </row>
    <row r="5" spans="1:12" s="7" customFormat="1" ht="20.25" customHeight="1">
      <c r="A5" s="714" t="s">
        <v>0</v>
      </c>
      <c r="B5" s="714" t="s">
        <v>8</v>
      </c>
      <c r="C5" s="714" t="s">
        <v>11</v>
      </c>
      <c r="D5" s="714" t="s">
        <v>2</v>
      </c>
      <c r="E5" s="714" t="s">
        <v>15</v>
      </c>
      <c r="F5" s="716" t="s">
        <v>12</v>
      </c>
      <c r="G5" s="717"/>
      <c r="H5" s="714" t="s">
        <v>16</v>
      </c>
      <c r="I5" s="718" t="s">
        <v>17</v>
      </c>
      <c r="J5" s="714" t="s">
        <v>19</v>
      </c>
      <c r="K5" s="714" t="s">
        <v>20</v>
      </c>
      <c r="L5" s="714" t="s">
        <v>21</v>
      </c>
    </row>
    <row r="6" spans="1:12" s="7" customFormat="1" ht="86.25" customHeight="1">
      <c r="A6" s="715"/>
      <c r="B6" s="715"/>
      <c r="C6" s="715"/>
      <c r="D6" s="715"/>
      <c r="E6" s="715"/>
      <c r="F6" s="15" t="s">
        <v>23</v>
      </c>
      <c r="G6" s="13" t="s">
        <v>18</v>
      </c>
      <c r="H6" s="715"/>
      <c r="I6" s="719"/>
      <c r="J6" s="715"/>
      <c r="K6" s="715"/>
      <c r="L6" s="715"/>
    </row>
    <row r="7" spans="1:12" s="7" customFormat="1" ht="6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</row>
    <row r="8" spans="1:12" s="7" customFormat="1" ht="12.75">
      <c r="A8" s="560" t="s">
        <v>209</v>
      </c>
      <c r="B8" s="569"/>
      <c r="C8" s="192" t="s">
        <v>259</v>
      </c>
      <c r="D8" s="484">
        <v>10000</v>
      </c>
      <c r="E8" s="485">
        <v>10000</v>
      </c>
      <c r="F8" s="486"/>
      <c r="G8" s="487">
        <v>10000</v>
      </c>
      <c r="H8" s="487"/>
      <c r="I8" s="487"/>
      <c r="J8" s="488"/>
      <c r="K8" s="488"/>
      <c r="L8" s="488"/>
    </row>
    <row r="9" spans="1:12" s="7" customFormat="1" ht="12.75">
      <c r="A9" s="561"/>
      <c r="B9" s="146" t="s">
        <v>252</v>
      </c>
      <c r="C9" s="193" t="s">
        <v>251</v>
      </c>
      <c r="D9" s="286">
        <v>10000</v>
      </c>
      <c r="E9" s="296">
        <v>10000</v>
      </c>
      <c r="F9" s="490"/>
      <c r="G9" s="491">
        <v>10000</v>
      </c>
      <c r="H9" s="491"/>
      <c r="I9" s="491"/>
      <c r="J9" s="492"/>
      <c r="K9" s="492"/>
      <c r="L9" s="492"/>
    </row>
    <row r="10" spans="1:12" s="7" customFormat="1" ht="12.75">
      <c r="A10" s="560" t="s">
        <v>212</v>
      </c>
      <c r="B10" s="562"/>
      <c r="C10" s="195" t="s">
        <v>254</v>
      </c>
      <c r="D10" s="489">
        <v>1000</v>
      </c>
      <c r="E10" s="485">
        <v>1000</v>
      </c>
      <c r="F10" s="493"/>
      <c r="G10" s="487">
        <v>1000</v>
      </c>
      <c r="H10" s="487"/>
      <c r="I10" s="487"/>
      <c r="J10" s="488"/>
      <c r="K10" s="488"/>
      <c r="L10" s="488"/>
    </row>
    <row r="11" spans="1:12" s="7" customFormat="1" ht="12.75">
      <c r="A11" s="561"/>
      <c r="B11" s="146" t="s">
        <v>306</v>
      </c>
      <c r="C11" s="196" t="s">
        <v>260</v>
      </c>
      <c r="D11" s="287">
        <v>1000</v>
      </c>
      <c r="E11" s="296">
        <v>1000</v>
      </c>
      <c r="F11" s="494"/>
      <c r="G11" s="491">
        <v>1000</v>
      </c>
      <c r="H11" s="491"/>
      <c r="I11" s="491"/>
      <c r="J11" s="492"/>
      <c r="K11" s="492"/>
      <c r="L11" s="492"/>
    </row>
    <row r="12" spans="1:12" s="7" customFormat="1" ht="12.75">
      <c r="A12" s="561">
        <v>600</v>
      </c>
      <c r="B12" s="561"/>
      <c r="C12" s="495" t="s">
        <v>258</v>
      </c>
      <c r="D12" s="496">
        <v>67400</v>
      </c>
      <c r="E12" s="496">
        <v>67400</v>
      </c>
      <c r="F12" s="496">
        <v>2400</v>
      </c>
      <c r="G12" s="497">
        <v>75000</v>
      </c>
      <c r="H12" s="487"/>
      <c r="I12" s="487"/>
      <c r="J12" s="488"/>
      <c r="K12" s="488"/>
      <c r="L12" s="488"/>
    </row>
    <row r="13" spans="1:12" s="7" customFormat="1" ht="12.75">
      <c r="A13" s="561"/>
      <c r="B13" s="561">
        <v>60016</v>
      </c>
      <c r="C13" s="498" t="s">
        <v>261</v>
      </c>
      <c r="D13" s="499">
        <v>67400</v>
      </c>
      <c r="E13" s="499">
        <v>67400</v>
      </c>
      <c r="F13" s="499">
        <v>2400</v>
      </c>
      <c r="G13" s="500">
        <v>75000</v>
      </c>
      <c r="H13" s="491"/>
      <c r="I13" s="491"/>
      <c r="J13" s="492"/>
      <c r="K13" s="492"/>
      <c r="L13" s="492"/>
    </row>
    <row r="14" spans="1:12" s="7" customFormat="1" ht="24">
      <c r="A14" s="188">
        <v>700</v>
      </c>
      <c r="B14" s="189"/>
      <c r="C14" s="495" t="s">
        <v>263</v>
      </c>
      <c r="D14" s="288">
        <v>110750</v>
      </c>
      <c r="E14" s="289">
        <v>110750</v>
      </c>
      <c r="F14" s="310">
        <v>5750</v>
      </c>
      <c r="G14" s="503">
        <v>105000</v>
      </c>
      <c r="H14" s="487"/>
      <c r="I14" s="487"/>
      <c r="J14" s="488"/>
      <c r="K14" s="488"/>
      <c r="L14" s="488"/>
    </row>
    <row r="15" spans="1:12" s="7" customFormat="1" ht="24">
      <c r="A15" s="203" t="s">
        <v>214</v>
      </c>
      <c r="B15" s="189">
        <v>70005</v>
      </c>
      <c r="C15" s="501" t="s">
        <v>264</v>
      </c>
      <c r="D15" s="502">
        <v>110750</v>
      </c>
      <c r="E15" s="504">
        <v>110750</v>
      </c>
      <c r="F15" s="499">
        <v>5750</v>
      </c>
      <c r="G15" s="500">
        <v>105000</v>
      </c>
      <c r="H15" s="491"/>
      <c r="I15" s="491"/>
      <c r="J15" s="492"/>
      <c r="K15" s="492"/>
      <c r="L15" s="492"/>
    </row>
    <row r="16" spans="1:12" s="7" customFormat="1" ht="12.75">
      <c r="A16" s="188">
        <v>710</v>
      </c>
      <c r="B16" s="189"/>
      <c r="C16" s="192" t="s">
        <v>265</v>
      </c>
      <c r="D16" s="484">
        <v>20000</v>
      </c>
      <c r="E16" s="414">
        <v>20000</v>
      </c>
      <c r="F16" s="493"/>
      <c r="G16" s="487">
        <v>20000</v>
      </c>
      <c r="H16" s="487"/>
      <c r="I16" s="487"/>
      <c r="J16" s="488"/>
      <c r="K16" s="488"/>
      <c r="L16" s="488"/>
    </row>
    <row r="17" spans="1:12" s="7" customFormat="1" ht="24">
      <c r="A17" s="468" t="s">
        <v>214</v>
      </c>
      <c r="B17" s="218">
        <v>71004</v>
      </c>
      <c r="C17" s="194" t="s">
        <v>266</v>
      </c>
      <c r="D17" s="286">
        <v>20000</v>
      </c>
      <c r="E17" s="505">
        <v>20000</v>
      </c>
      <c r="F17" s="494"/>
      <c r="G17" s="491">
        <v>20000</v>
      </c>
      <c r="H17" s="491"/>
      <c r="I17" s="491"/>
      <c r="J17" s="492"/>
      <c r="K17" s="492"/>
      <c r="L17" s="492"/>
    </row>
    <row r="18" spans="1:12" s="7" customFormat="1" ht="12.75">
      <c r="A18" s="570">
        <v>750</v>
      </c>
      <c r="B18" s="563"/>
      <c r="C18" s="192" t="s">
        <v>267</v>
      </c>
      <c r="D18" s="291">
        <f>SUM(D19+D20+D21+D22+D23)</f>
        <v>1641650</v>
      </c>
      <c r="E18" s="291">
        <f>SUM(E19+E20+E21+E22+E23)</f>
        <v>1641650</v>
      </c>
      <c r="F18" s="496">
        <f>SUM(F23+F21+F19)</f>
        <v>1251200</v>
      </c>
      <c r="G18" s="508">
        <f>SUM(G19+G20+G21+G22+G23)</f>
        <v>304450</v>
      </c>
      <c r="H18" s="509"/>
      <c r="I18" s="508">
        <f>SUM(I23+I21+I20+I19)</f>
        <v>86000</v>
      </c>
      <c r="J18" s="510"/>
      <c r="K18" s="488"/>
      <c r="L18" s="488"/>
    </row>
    <row r="19" spans="1:12" s="7" customFormat="1" ht="12.75">
      <c r="A19" s="471" t="s">
        <v>214</v>
      </c>
      <c r="B19" s="218">
        <v>75011</v>
      </c>
      <c r="C19" s="194" t="s">
        <v>268</v>
      </c>
      <c r="D19" s="292">
        <v>139700</v>
      </c>
      <c r="E19" s="302">
        <v>139700</v>
      </c>
      <c r="F19" s="494">
        <v>117000</v>
      </c>
      <c r="G19" s="506">
        <v>21700</v>
      </c>
      <c r="H19" s="507"/>
      <c r="I19" s="506">
        <v>1000</v>
      </c>
      <c r="J19" s="492"/>
      <c r="K19" s="492"/>
      <c r="L19" s="492"/>
    </row>
    <row r="20" spans="1:12" s="7" customFormat="1" ht="24">
      <c r="A20" s="568"/>
      <c r="B20" s="563">
        <v>75022</v>
      </c>
      <c r="C20" s="197" t="s">
        <v>269</v>
      </c>
      <c r="D20" s="293">
        <v>67500</v>
      </c>
      <c r="E20" s="292">
        <v>67500</v>
      </c>
      <c r="F20" s="493"/>
      <c r="G20" s="511">
        <v>7500</v>
      </c>
      <c r="H20" s="511"/>
      <c r="I20" s="512">
        <v>60000</v>
      </c>
      <c r="J20" s="488"/>
      <c r="K20" s="488"/>
      <c r="L20" s="488"/>
    </row>
    <row r="21" spans="1:12" s="7" customFormat="1" ht="36">
      <c r="A21" s="471"/>
      <c r="B21" s="218">
        <v>75023</v>
      </c>
      <c r="C21" s="200" t="s">
        <v>270</v>
      </c>
      <c r="D21" s="292">
        <v>1307750</v>
      </c>
      <c r="E21" s="303">
        <v>1307750</v>
      </c>
      <c r="F21" s="494">
        <v>1041000</v>
      </c>
      <c r="G21" s="506">
        <v>254750</v>
      </c>
      <c r="H21" s="506"/>
      <c r="I21" s="506">
        <v>12000</v>
      </c>
      <c r="J21" s="492"/>
      <c r="K21" s="492"/>
      <c r="L21" s="492"/>
    </row>
    <row r="22" spans="1:12" s="7" customFormat="1" ht="24">
      <c r="A22" s="477"/>
      <c r="B22" s="564">
        <v>75075</v>
      </c>
      <c r="C22" s="193" t="s">
        <v>271</v>
      </c>
      <c r="D22" s="513">
        <v>7000</v>
      </c>
      <c r="E22" s="514">
        <v>7000</v>
      </c>
      <c r="F22" s="493"/>
      <c r="G22" s="511">
        <v>7000</v>
      </c>
      <c r="H22" s="511"/>
      <c r="I22" s="511"/>
      <c r="J22" s="488"/>
      <c r="K22" s="488"/>
      <c r="L22" s="488"/>
    </row>
    <row r="23" spans="1:12" s="7" customFormat="1" ht="12.75">
      <c r="A23" s="471"/>
      <c r="B23" s="565">
        <v>75095</v>
      </c>
      <c r="C23" s="193" t="s">
        <v>260</v>
      </c>
      <c r="D23" s="292">
        <v>119700</v>
      </c>
      <c r="E23" s="554">
        <v>119700</v>
      </c>
      <c r="F23" s="493">
        <v>93200</v>
      </c>
      <c r="G23" s="511">
        <v>13500</v>
      </c>
      <c r="H23" s="511"/>
      <c r="I23" s="512">
        <v>13000</v>
      </c>
      <c r="J23" s="488"/>
      <c r="K23" s="488"/>
      <c r="L23" s="488"/>
    </row>
    <row r="24" spans="1:12" s="7" customFormat="1" ht="60">
      <c r="A24" s="476">
        <v>751</v>
      </c>
      <c r="B24" s="564"/>
      <c r="C24" s="515" t="s">
        <v>272</v>
      </c>
      <c r="D24" s="485">
        <v>650</v>
      </c>
      <c r="E24" s="278">
        <v>650</v>
      </c>
      <c r="F24" s="278">
        <v>650</v>
      </c>
      <c r="G24" s="511"/>
      <c r="H24" s="509"/>
      <c r="I24" s="511"/>
      <c r="J24" s="488"/>
      <c r="K24" s="488"/>
      <c r="L24" s="488"/>
    </row>
    <row r="25" spans="1:12" s="7" customFormat="1" ht="48">
      <c r="A25" s="476" t="s">
        <v>214</v>
      </c>
      <c r="B25" s="218">
        <v>75101</v>
      </c>
      <c r="C25" s="199" t="s">
        <v>273</v>
      </c>
      <c r="D25" s="502">
        <v>650</v>
      </c>
      <c r="E25" s="502">
        <v>650</v>
      </c>
      <c r="F25" s="517">
        <v>650</v>
      </c>
      <c r="G25" s="500"/>
      <c r="H25" s="516"/>
      <c r="I25" s="491"/>
      <c r="J25" s="492"/>
      <c r="K25" s="492"/>
      <c r="L25" s="492"/>
    </row>
    <row r="26" spans="1:12" s="7" customFormat="1" ht="36">
      <c r="A26" s="476">
        <v>754</v>
      </c>
      <c r="B26" s="345"/>
      <c r="C26" s="198" t="s">
        <v>274</v>
      </c>
      <c r="D26" s="294">
        <f>SUM(D27+D28+D29)</f>
        <v>85800</v>
      </c>
      <c r="E26" s="294">
        <f>SUM(E27+E28+E29)</f>
        <v>85800</v>
      </c>
      <c r="F26" s="310">
        <v>27000</v>
      </c>
      <c r="G26" s="279">
        <v>57800</v>
      </c>
      <c r="H26" s="280"/>
      <c r="I26" s="279">
        <v>1000</v>
      </c>
      <c r="J26" s="488"/>
      <c r="K26" s="488"/>
      <c r="L26" s="488"/>
    </row>
    <row r="27" spans="1:12" s="7" customFormat="1" ht="24">
      <c r="A27" s="345" t="s">
        <v>214</v>
      </c>
      <c r="B27" s="345">
        <v>75412</v>
      </c>
      <c r="C27" s="199" t="s">
        <v>275</v>
      </c>
      <c r="D27" s="295">
        <v>85000</v>
      </c>
      <c r="E27" s="519">
        <v>85000</v>
      </c>
      <c r="F27" s="499">
        <v>27000</v>
      </c>
      <c r="G27" s="500">
        <v>57000</v>
      </c>
      <c r="H27" s="516"/>
      <c r="I27" s="500">
        <v>1000</v>
      </c>
      <c r="J27" s="492"/>
      <c r="K27" s="492"/>
      <c r="L27" s="492"/>
    </row>
    <row r="28" spans="1:12" s="7" customFormat="1" ht="12.75">
      <c r="A28" s="345"/>
      <c r="B28" s="218">
        <v>75414</v>
      </c>
      <c r="C28" s="199" t="s">
        <v>276</v>
      </c>
      <c r="D28" s="518">
        <v>300</v>
      </c>
      <c r="E28" s="306">
        <v>300</v>
      </c>
      <c r="F28" s="520"/>
      <c r="G28" s="503">
        <v>300</v>
      </c>
      <c r="H28" s="497"/>
      <c r="I28" s="487"/>
      <c r="J28" s="488"/>
      <c r="K28" s="488"/>
      <c r="L28" s="488"/>
    </row>
    <row r="29" spans="1:12" s="7" customFormat="1" ht="12.75">
      <c r="A29" s="345"/>
      <c r="B29" s="345">
        <v>75421</v>
      </c>
      <c r="C29" s="199" t="s">
        <v>277</v>
      </c>
      <c r="D29" s="290">
        <v>500</v>
      </c>
      <c r="E29" s="504">
        <v>500</v>
      </c>
      <c r="F29" s="499"/>
      <c r="G29" s="500">
        <v>500</v>
      </c>
      <c r="H29" s="516"/>
      <c r="I29" s="491"/>
      <c r="J29" s="492"/>
      <c r="K29" s="492"/>
      <c r="L29" s="492"/>
    </row>
    <row r="30" spans="1:12" s="7" customFormat="1" ht="96">
      <c r="A30" s="476">
        <v>756</v>
      </c>
      <c r="B30" s="345"/>
      <c r="C30" s="177" t="s">
        <v>278</v>
      </c>
      <c r="D30" s="294">
        <v>40000</v>
      </c>
      <c r="E30" s="294">
        <v>40000</v>
      </c>
      <c r="F30" s="520"/>
      <c r="G30" s="279">
        <v>13000</v>
      </c>
      <c r="H30" s="280"/>
      <c r="I30" s="279">
        <v>27000</v>
      </c>
      <c r="J30" s="510"/>
      <c r="K30" s="488"/>
      <c r="L30" s="488"/>
    </row>
    <row r="31" spans="1:12" s="7" customFormat="1" ht="36">
      <c r="A31" s="345" t="s">
        <v>214</v>
      </c>
      <c r="B31" s="345">
        <v>75647</v>
      </c>
      <c r="C31" s="201" t="s">
        <v>279</v>
      </c>
      <c r="D31" s="295">
        <v>40000</v>
      </c>
      <c r="E31" s="305">
        <v>40000</v>
      </c>
      <c r="F31" s="499"/>
      <c r="G31" s="500">
        <v>13000</v>
      </c>
      <c r="H31" s="516"/>
      <c r="I31" s="500">
        <v>27000</v>
      </c>
      <c r="J31" s="521"/>
      <c r="K31" s="492"/>
      <c r="L31" s="492"/>
    </row>
    <row r="32" spans="1:12" s="7" customFormat="1" ht="24">
      <c r="A32" s="476">
        <v>757</v>
      </c>
      <c r="B32" s="345"/>
      <c r="C32" s="178" t="s">
        <v>280</v>
      </c>
      <c r="D32" s="522">
        <v>66000</v>
      </c>
      <c r="E32" s="526">
        <v>66000</v>
      </c>
      <c r="F32" s="527"/>
      <c r="G32" s="487"/>
      <c r="H32" s="528"/>
      <c r="I32" s="487"/>
      <c r="J32" s="488"/>
      <c r="K32" s="488"/>
      <c r="L32" s="523">
        <v>66000</v>
      </c>
    </row>
    <row r="33" spans="1:12" s="7" customFormat="1" ht="48">
      <c r="A33" s="345" t="s">
        <v>214</v>
      </c>
      <c r="B33" s="345">
        <v>75702</v>
      </c>
      <c r="C33" s="166" t="s">
        <v>281</v>
      </c>
      <c r="D33" s="290">
        <v>66000</v>
      </c>
      <c r="E33" s="504">
        <v>66000</v>
      </c>
      <c r="F33" s="524"/>
      <c r="G33" s="491"/>
      <c r="H33" s="525"/>
      <c r="I33" s="491"/>
      <c r="J33" s="492"/>
      <c r="K33" s="492"/>
      <c r="L33" s="529">
        <v>66000</v>
      </c>
    </row>
    <row r="34" spans="1:12" s="7" customFormat="1" ht="12.75">
      <c r="A34" s="479">
        <v>758</v>
      </c>
      <c r="B34" s="169" t="s">
        <v>214</v>
      </c>
      <c r="C34" s="158" t="s">
        <v>282</v>
      </c>
      <c r="D34" s="484">
        <v>50000</v>
      </c>
      <c r="E34" s="414">
        <v>50000</v>
      </c>
      <c r="F34" s="493"/>
      <c r="G34" s="530">
        <v>50000</v>
      </c>
      <c r="H34" s="528"/>
      <c r="I34" s="487"/>
      <c r="J34" s="488"/>
      <c r="K34" s="488"/>
      <c r="L34" s="488"/>
    </row>
    <row r="35" spans="1:12" s="7" customFormat="1" ht="12.75">
      <c r="A35" s="566" t="s">
        <v>214</v>
      </c>
      <c r="B35" s="170">
        <v>75818</v>
      </c>
      <c r="C35" s="167" t="s">
        <v>283</v>
      </c>
      <c r="D35" s="296">
        <v>50000</v>
      </c>
      <c r="E35" s="296">
        <v>50000</v>
      </c>
      <c r="F35" s="494"/>
      <c r="G35" s="491">
        <v>50000</v>
      </c>
      <c r="H35" s="525"/>
      <c r="I35" s="491"/>
      <c r="J35" s="492"/>
      <c r="K35" s="492"/>
      <c r="L35" s="492"/>
    </row>
    <row r="36" spans="1:12" s="7" customFormat="1" ht="12.75">
      <c r="A36" s="481">
        <v>801</v>
      </c>
      <c r="B36" s="171" t="s">
        <v>214</v>
      </c>
      <c r="C36" s="159" t="s">
        <v>284</v>
      </c>
      <c r="D36" s="297">
        <f>SUM(D37+D38+D39+D40+D41+D42+D43+D44+D45)</f>
        <v>3575820</v>
      </c>
      <c r="E36" s="291">
        <f>SUM(E37:E45)</f>
        <v>3575820</v>
      </c>
      <c r="F36" s="496">
        <f>SUM(F37:F45)</f>
        <v>2740350</v>
      </c>
      <c r="G36" s="530">
        <f>SUM(G37+G38+G39+G40+G41+G42+G43+G44+G45)</f>
        <v>684970</v>
      </c>
      <c r="H36" s="531"/>
      <c r="I36" s="530">
        <f>SUM(I37+I38+I39+I40+I41+I42+I44)</f>
        <v>150500</v>
      </c>
      <c r="J36" s="488"/>
      <c r="K36" s="488"/>
      <c r="L36" s="488"/>
    </row>
    <row r="37" spans="1:12" s="7" customFormat="1" ht="24">
      <c r="A37" s="169"/>
      <c r="B37" s="148">
        <v>80101</v>
      </c>
      <c r="C37" s="168" t="s">
        <v>363</v>
      </c>
      <c r="D37" s="299">
        <v>795300</v>
      </c>
      <c r="E37" s="303">
        <v>795300</v>
      </c>
      <c r="F37" s="494">
        <v>633500</v>
      </c>
      <c r="G37" s="491">
        <v>123100</v>
      </c>
      <c r="H37" s="525"/>
      <c r="I37" s="491">
        <v>38700</v>
      </c>
      <c r="J37" s="492"/>
      <c r="K37" s="492"/>
      <c r="L37" s="492"/>
    </row>
    <row r="38" spans="1:12" s="7" customFormat="1" ht="24">
      <c r="A38" s="567"/>
      <c r="B38" s="148">
        <v>80101</v>
      </c>
      <c r="C38" s="168" t="s">
        <v>364</v>
      </c>
      <c r="D38" s="553">
        <v>1041600</v>
      </c>
      <c r="E38" s="292">
        <v>1041600</v>
      </c>
      <c r="F38" s="493">
        <v>879000</v>
      </c>
      <c r="G38" s="487">
        <v>113100</v>
      </c>
      <c r="H38" s="528"/>
      <c r="I38" s="487">
        <v>49500</v>
      </c>
      <c r="J38" s="488"/>
      <c r="K38" s="488"/>
      <c r="L38" s="488"/>
    </row>
    <row r="39" spans="1:12" s="7" customFormat="1" ht="41.25" customHeight="1">
      <c r="A39" s="218"/>
      <c r="B39" s="218">
        <v>80103</v>
      </c>
      <c r="C39" s="180" t="s">
        <v>397</v>
      </c>
      <c r="D39" s="292">
        <v>114320</v>
      </c>
      <c r="E39" s="292">
        <v>114320</v>
      </c>
      <c r="F39" s="493">
        <v>94800</v>
      </c>
      <c r="G39" s="487">
        <v>10920</v>
      </c>
      <c r="H39" s="528"/>
      <c r="I39" s="487">
        <v>8600</v>
      </c>
      <c r="J39" s="488"/>
      <c r="K39" s="488"/>
      <c r="L39" s="488"/>
    </row>
    <row r="40" spans="1:12" s="7" customFormat="1" ht="34.5" customHeight="1">
      <c r="A40" s="345"/>
      <c r="B40" s="345">
        <v>80103</v>
      </c>
      <c r="C40" s="180" t="s">
        <v>398</v>
      </c>
      <c r="D40" s="293">
        <v>121970</v>
      </c>
      <c r="E40" s="292">
        <v>121970</v>
      </c>
      <c r="F40" s="493">
        <v>102900</v>
      </c>
      <c r="G40" s="487">
        <v>10470</v>
      </c>
      <c r="H40" s="528"/>
      <c r="I40" s="487">
        <v>8600</v>
      </c>
      <c r="J40" s="488"/>
      <c r="K40" s="488"/>
      <c r="L40" s="488"/>
    </row>
    <row r="41" spans="1:12" s="7" customFormat="1" ht="12.75">
      <c r="A41" s="345"/>
      <c r="B41" s="345">
        <v>80110</v>
      </c>
      <c r="C41" s="167" t="s">
        <v>285</v>
      </c>
      <c r="D41" s="293">
        <v>901900</v>
      </c>
      <c r="E41" s="303">
        <v>901900</v>
      </c>
      <c r="F41" s="494">
        <v>769300</v>
      </c>
      <c r="G41" s="491">
        <v>90800</v>
      </c>
      <c r="H41" s="525"/>
      <c r="I41" s="491">
        <v>41800</v>
      </c>
      <c r="J41" s="492"/>
      <c r="K41" s="492"/>
      <c r="L41" s="492"/>
    </row>
    <row r="42" spans="1:12" s="7" customFormat="1" ht="24">
      <c r="A42" s="345"/>
      <c r="B42" s="345">
        <v>80113</v>
      </c>
      <c r="C42" s="180" t="s">
        <v>286</v>
      </c>
      <c r="D42" s="293">
        <v>218600</v>
      </c>
      <c r="E42" s="292">
        <v>218600</v>
      </c>
      <c r="F42" s="493">
        <v>130900</v>
      </c>
      <c r="G42" s="487">
        <v>85200</v>
      </c>
      <c r="H42" s="528"/>
      <c r="I42" s="487">
        <v>2500</v>
      </c>
      <c r="J42" s="488"/>
      <c r="K42" s="488"/>
      <c r="L42" s="488"/>
    </row>
    <row r="43" spans="1:12" s="7" customFormat="1" ht="24">
      <c r="A43" s="345"/>
      <c r="B43" s="169">
        <v>80146</v>
      </c>
      <c r="C43" s="182" t="s">
        <v>287</v>
      </c>
      <c r="D43" s="293">
        <v>16110</v>
      </c>
      <c r="E43" s="303">
        <v>16110</v>
      </c>
      <c r="F43" s="494"/>
      <c r="G43" s="491">
        <v>16110</v>
      </c>
      <c r="H43" s="525"/>
      <c r="I43" s="491"/>
      <c r="J43" s="492"/>
      <c r="K43" s="492"/>
      <c r="L43" s="492"/>
    </row>
    <row r="44" spans="1:12" s="7" customFormat="1" ht="12.75">
      <c r="A44" s="345"/>
      <c r="B44" s="345">
        <v>80148</v>
      </c>
      <c r="C44" s="167" t="s">
        <v>288</v>
      </c>
      <c r="D44" s="293">
        <v>335450</v>
      </c>
      <c r="E44" s="292">
        <v>335450</v>
      </c>
      <c r="F44" s="493">
        <v>129950</v>
      </c>
      <c r="G44" s="487">
        <v>204700</v>
      </c>
      <c r="H44" s="528"/>
      <c r="I44" s="487">
        <v>800</v>
      </c>
      <c r="J44" s="488"/>
      <c r="K44" s="488"/>
      <c r="L44" s="488"/>
    </row>
    <row r="45" spans="1:12" s="7" customFormat="1" ht="12.75">
      <c r="A45" s="345"/>
      <c r="B45" s="345">
        <v>80195</v>
      </c>
      <c r="C45" s="94" t="s">
        <v>260</v>
      </c>
      <c r="D45" s="532">
        <v>30570</v>
      </c>
      <c r="E45" s="296">
        <v>30570</v>
      </c>
      <c r="F45" s="494"/>
      <c r="G45" s="491">
        <v>30570</v>
      </c>
      <c r="H45" s="525"/>
      <c r="I45" s="491"/>
      <c r="J45" s="492"/>
      <c r="K45" s="492"/>
      <c r="L45" s="492"/>
    </row>
    <row r="46" spans="1:12" s="7" customFormat="1" ht="12.75">
      <c r="A46" s="476">
        <v>851</v>
      </c>
      <c r="B46" s="345"/>
      <c r="C46" s="178" t="s">
        <v>289</v>
      </c>
      <c r="D46" s="291">
        <v>50000</v>
      </c>
      <c r="E46" s="298">
        <v>50000</v>
      </c>
      <c r="F46" s="496">
        <v>9350</v>
      </c>
      <c r="G46" s="487">
        <v>40650</v>
      </c>
      <c r="H46" s="528"/>
      <c r="I46" s="487"/>
      <c r="J46" s="488"/>
      <c r="K46" s="488"/>
      <c r="L46" s="488"/>
    </row>
    <row r="47" spans="1:12" s="7" customFormat="1" ht="12.75">
      <c r="A47" s="345" t="s">
        <v>214</v>
      </c>
      <c r="B47" s="345">
        <v>85153</v>
      </c>
      <c r="C47" s="533" t="s">
        <v>290</v>
      </c>
      <c r="D47" s="293">
        <v>2000</v>
      </c>
      <c r="E47" s="303">
        <v>2000</v>
      </c>
      <c r="F47" s="494"/>
      <c r="G47" s="491">
        <v>20000</v>
      </c>
      <c r="H47" s="525"/>
      <c r="I47" s="491"/>
      <c r="J47" s="492"/>
      <c r="K47" s="492"/>
      <c r="L47" s="492"/>
    </row>
    <row r="48" spans="1:12" s="7" customFormat="1" ht="24">
      <c r="A48" s="345"/>
      <c r="B48" s="345">
        <v>85154</v>
      </c>
      <c r="C48" s="167" t="s">
        <v>291</v>
      </c>
      <c r="D48" s="293">
        <v>48000</v>
      </c>
      <c r="E48" s="292">
        <v>48000</v>
      </c>
      <c r="F48" s="493">
        <v>9350</v>
      </c>
      <c r="G48" s="487">
        <v>38650</v>
      </c>
      <c r="H48" s="528"/>
      <c r="I48" s="487"/>
      <c r="J48" s="488"/>
      <c r="K48" s="488"/>
      <c r="L48" s="488"/>
    </row>
    <row r="49" spans="1:12" s="7" customFormat="1" ht="12.75">
      <c r="A49" s="476">
        <v>852</v>
      </c>
      <c r="B49" s="345"/>
      <c r="C49" s="179" t="s">
        <v>292</v>
      </c>
      <c r="D49" s="300">
        <f>SUM(D50+D51+D52+D53+D54+D55+D56+D57)</f>
        <v>1451450</v>
      </c>
      <c r="E49" s="301">
        <f>SUM(E50+E51+E52+E53+E54+E55+E56+E57)</f>
        <v>1451450</v>
      </c>
      <c r="F49" s="534">
        <f>SUM(F51+F55+F56)</f>
        <v>279000</v>
      </c>
      <c r="G49" s="535">
        <f>SUM(G50+G51+G55+G56)</f>
        <v>52950</v>
      </c>
      <c r="H49" s="536"/>
      <c r="I49" s="535">
        <f>SUM(I51+I52+I53+I54+I55+I56+I57)</f>
        <v>1119500</v>
      </c>
      <c r="J49" s="492"/>
      <c r="K49" s="492"/>
      <c r="L49" s="492"/>
    </row>
    <row r="50" spans="1:12" s="7" customFormat="1" ht="12.75">
      <c r="A50" s="477"/>
      <c r="B50" s="345">
        <v>85202</v>
      </c>
      <c r="C50" s="167" t="s">
        <v>293</v>
      </c>
      <c r="D50" s="302">
        <v>24000</v>
      </c>
      <c r="E50" s="303">
        <v>24000</v>
      </c>
      <c r="F50" s="493"/>
      <c r="G50" s="487">
        <v>24000</v>
      </c>
      <c r="H50" s="528"/>
      <c r="I50" s="487"/>
      <c r="J50" s="488"/>
      <c r="K50" s="488"/>
      <c r="L50" s="488"/>
    </row>
    <row r="51" spans="1:12" s="7" customFormat="1" ht="84">
      <c r="A51" s="477"/>
      <c r="B51" s="345">
        <v>85212</v>
      </c>
      <c r="C51" s="166" t="s">
        <v>294</v>
      </c>
      <c r="D51" s="290">
        <v>957000</v>
      </c>
      <c r="E51" s="519">
        <v>957000</v>
      </c>
      <c r="F51" s="499">
        <v>25050</v>
      </c>
      <c r="G51" s="500">
        <v>7450</v>
      </c>
      <c r="H51" s="516"/>
      <c r="I51" s="500">
        <v>924500</v>
      </c>
      <c r="J51" s="537"/>
      <c r="K51" s="492"/>
      <c r="L51" s="492"/>
    </row>
    <row r="52" spans="1:12" s="7" customFormat="1" ht="84">
      <c r="A52" s="477"/>
      <c r="B52" s="345">
        <v>85213</v>
      </c>
      <c r="C52" s="166" t="s">
        <v>239</v>
      </c>
      <c r="D52" s="518">
        <v>12000</v>
      </c>
      <c r="E52" s="306">
        <f>D52</f>
        <v>12000</v>
      </c>
      <c r="F52" s="527"/>
      <c r="G52" s="487"/>
      <c r="H52" s="497"/>
      <c r="I52" s="503">
        <v>12000</v>
      </c>
      <c r="J52" s="488"/>
      <c r="K52" s="488"/>
      <c r="L52" s="488"/>
    </row>
    <row r="53" spans="1:12" s="7" customFormat="1" ht="48">
      <c r="A53" s="477"/>
      <c r="B53" s="345">
        <v>85214</v>
      </c>
      <c r="C53" s="167" t="s">
        <v>240</v>
      </c>
      <c r="D53" s="304">
        <v>71000</v>
      </c>
      <c r="E53" s="304">
        <f>D53</f>
        <v>71000</v>
      </c>
      <c r="F53" s="524"/>
      <c r="G53" s="491"/>
      <c r="H53" s="516"/>
      <c r="I53" s="500">
        <v>71000</v>
      </c>
      <c r="J53" s="492"/>
      <c r="K53" s="492"/>
      <c r="L53" s="492"/>
    </row>
    <row r="54" spans="1:12" s="7" customFormat="1" ht="12.75">
      <c r="A54" s="568"/>
      <c r="B54" s="344">
        <v>85216</v>
      </c>
      <c r="C54" s="543" t="s">
        <v>295</v>
      </c>
      <c r="D54" s="544">
        <v>80000</v>
      </c>
      <c r="E54" s="545">
        <v>80000</v>
      </c>
      <c r="F54" s="546"/>
      <c r="G54" s="547"/>
      <c r="H54" s="548"/>
      <c r="I54" s="549">
        <v>80000</v>
      </c>
      <c r="J54" s="550"/>
      <c r="K54" s="550"/>
      <c r="L54" s="550"/>
    </row>
    <row r="55" spans="1:12" s="552" customFormat="1" ht="24">
      <c r="A55" s="471"/>
      <c r="B55" s="218">
        <v>85219</v>
      </c>
      <c r="C55" s="168" t="s">
        <v>241</v>
      </c>
      <c r="D55" s="295">
        <v>250300</v>
      </c>
      <c r="E55" s="551">
        <v>250300</v>
      </c>
      <c r="F55" s="520">
        <v>230500</v>
      </c>
      <c r="G55" s="503">
        <v>18000</v>
      </c>
      <c r="H55" s="497"/>
      <c r="I55" s="503">
        <v>1800</v>
      </c>
      <c r="J55" s="488"/>
      <c r="K55" s="488"/>
      <c r="L55" s="488"/>
    </row>
    <row r="56" spans="1:12" s="7" customFormat="1" ht="36">
      <c r="A56" s="471"/>
      <c r="B56" s="218">
        <v>85228</v>
      </c>
      <c r="C56" s="156" t="s">
        <v>296</v>
      </c>
      <c r="D56" s="518">
        <v>27150</v>
      </c>
      <c r="E56" s="306">
        <v>27150</v>
      </c>
      <c r="F56" s="520">
        <v>23450</v>
      </c>
      <c r="G56" s="503">
        <v>3500</v>
      </c>
      <c r="H56" s="497"/>
      <c r="I56" s="503">
        <v>200</v>
      </c>
      <c r="J56" s="488"/>
      <c r="K56" s="488"/>
      <c r="L56" s="488"/>
    </row>
    <row r="57" spans="1:12" s="7" customFormat="1" ht="12.75">
      <c r="A57" s="477"/>
      <c r="B57" s="345">
        <v>85295</v>
      </c>
      <c r="C57" s="167" t="s">
        <v>260</v>
      </c>
      <c r="D57" s="304">
        <v>30000</v>
      </c>
      <c r="E57" s="304">
        <f>D57</f>
        <v>30000</v>
      </c>
      <c r="F57" s="524"/>
      <c r="G57" s="491"/>
      <c r="H57" s="516"/>
      <c r="I57" s="500">
        <v>30000</v>
      </c>
      <c r="J57" s="492"/>
      <c r="K57" s="492"/>
      <c r="L57" s="492"/>
    </row>
    <row r="58" spans="1:12" s="7" customFormat="1" ht="12.75">
      <c r="A58" s="476">
        <v>854</v>
      </c>
      <c r="B58" s="345"/>
      <c r="C58" s="173" t="s">
        <v>297</v>
      </c>
      <c r="D58" s="522">
        <v>18500</v>
      </c>
      <c r="E58" s="526">
        <v>18500</v>
      </c>
      <c r="F58" s="527"/>
      <c r="G58" s="487"/>
      <c r="H58" s="497"/>
      <c r="I58" s="530">
        <v>18500</v>
      </c>
      <c r="J58" s="488"/>
      <c r="K58" s="488"/>
      <c r="L58" s="488"/>
    </row>
    <row r="59" spans="1:12" s="7" customFormat="1" ht="24">
      <c r="A59" s="471"/>
      <c r="B59" s="218">
        <v>85415</v>
      </c>
      <c r="C59" s="168" t="s">
        <v>298</v>
      </c>
      <c r="D59" s="290">
        <v>18500</v>
      </c>
      <c r="E59" s="290">
        <v>18500</v>
      </c>
      <c r="F59" s="527"/>
      <c r="G59" s="487"/>
      <c r="H59" s="497"/>
      <c r="I59" s="487">
        <v>18500</v>
      </c>
      <c r="J59" s="488"/>
      <c r="K59" s="488"/>
      <c r="L59" s="488"/>
    </row>
    <row r="60" spans="1:12" s="7" customFormat="1" ht="24">
      <c r="A60" s="468">
        <v>900</v>
      </c>
      <c r="B60" s="218"/>
      <c r="C60" s="174" t="s">
        <v>299</v>
      </c>
      <c r="D60" s="306">
        <f>SUM(D61+D62+D63)</f>
        <v>98000</v>
      </c>
      <c r="E60" s="307">
        <f>SUM(E61+E62+E63)</f>
        <v>98000</v>
      </c>
      <c r="F60" s="527"/>
      <c r="G60" s="487">
        <v>98000</v>
      </c>
      <c r="H60" s="497"/>
      <c r="I60" s="487"/>
      <c r="J60" s="488"/>
      <c r="K60" s="488"/>
      <c r="L60" s="488"/>
    </row>
    <row r="61" spans="1:12" s="7" customFormat="1" ht="24">
      <c r="A61" s="477"/>
      <c r="B61" s="345">
        <v>90004</v>
      </c>
      <c r="C61" s="176" t="s">
        <v>300</v>
      </c>
      <c r="D61" s="308">
        <v>5000</v>
      </c>
      <c r="E61" s="309">
        <v>5000</v>
      </c>
      <c r="F61" s="524"/>
      <c r="G61" s="491">
        <v>5000</v>
      </c>
      <c r="H61" s="516"/>
      <c r="I61" s="491"/>
      <c r="J61" s="492"/>
      <c r="K61" s="492"/>
      <c r="L61" s="492"/>
    </row>
    <row r="62" spans="1:12" s="7" customFormat="1" ht="24">
      <c r="A62" s="477"/>
      <c r="B62" s="345">
        <v>90015</v>
      </c>
      <c r="C62" s="166" t="s">
        <v>301</v>
      </c>
      <c r="D62" s="518">
        <v>85000</v>
      </c>
      <c r="E62" s="306">
        <v>85000</v>
      </c>
      <c r="F62" s="527"/>
      <c r="G62" s="487">
        <v>85000</v>
      </c>
      <c r="H62" s="497"/>
      <c r="I62" s="487"/>
      <c r="J62" s="488"/>
      <c r="K62" s="488"/>
      <c r="L62" s="488"/>
    </row>
    <row r="63" spans="1:12" s="7" customFormat="1" ht="12.75">
      <c r="A63" s="477"/>
      <c r="B63" s="345">
        <v>90095</v>
      </c>
      <c r="C63" s="167" t="s">
        <v>260</v>
      </c>
      <c r="D63" s="304">
        <v>8000</v>
      </c>
      <c r="E63" s="304">
        <v>8000</v>
      </c>
      <c r="F63" s="538"/>
      <c r="G63" s="539">
        <v>8000</v>
      </c>
      <c r="H63" s="540"/>
      <c r="I63" s="539"/>
      <c r="J63" s="541"/>
      <c r="K63" s="541"/>
      <c r="L63" s="541"/>
    </row>
    <row r="64" spans="1:12" s="10" customFormat="1" ht="24.75" customHeight="1">
      <c r="A64" s="476">
        <v>921</v>
      </c>
      <c r="B64" s="345"/>
      <c r="C64" s="177" t="s">
        <v>302</v>
      </c>
      <c r="D64" s="288">
        <v>52000</v>
      </c>
      <c r="E64" s="289">
        <v>52000</v>
      </c>
      <c r="F64" s="310"/>
      <c r="G64" s="279"/>
      <c r="H64" s="280">
        <v>52000</v>
      </c>
      <c r="I64" s="279"/>
      <c r="J64" s="9"/>
      <c r="K64" s="9"/>
      <c r="L64" s="9"/>
    </row>
    <row r="65" spans="1:12" ht="12.75">
      <c r="A65" s="477"/>
      <c r="B65" s="345">
        <v>92116</v>
      </c>
      <c r="C65" s="167" t="s">
        <v>303</v>
      </c>
      <c r="D65" s="304">
        <v>52000</v>
      </c>
      <c r="E65" s="311">
        <v>52000</v>
      </c>
      <c r="F65" s="312"/>
      <c r="G65" s="281"/>
      <c r="H65" s="282">
        <v>52000</v>
      </c>
      <c r="I65" s="283"/>
      <c r="J65" s="24"/>
      <c r="K65" s="24"/>
      <c r="L65" s="141"/>
    </row>
    <row r="66" spans="1:12" ht="12.75">
      <c r="A66" s="476">
        <v>926</v>
      </c>
      <c r="B66" s="345"/>
      <c r="C66" s="178" t="s">
        <v>304</v>
      </c>
      <c r="D66" s="288">
        <v>10000</v>
      </c>
      <c r="E66" s="289">
        <v>10000</v>
      </c>
      <c r="F66" s="312"/>
      <c r="G66" s="281">
        <v>10000</v>
      </c>
      <c r="H66" s="281"/>
      <c r="I66" s="283"/>
      <c r="J66" s="24"/>
      <c r="K66" s="24"/>
      <c r="L66" s="24"/>
    </row>
    <row r="67" spans="1:12" ht="24">
      <c r="A67" s="568"/>
      <c r="B67" s="344">
        <v>92605</v>
      </c>
      <c r="C67" s="94" t="s">
        <v>305</v>
      </c>
      <c r="D67" s="306">
        <v>10000</v>
      </c>
      <c r="E67" s="306">
        <v>10000</v>
      </c>
      <c r="F67" s="312"/>
      <c r="G67" s="281">
        <v>10000</v>
      </c>
      <c r="H67" s="281"/>
      <c r="I67" s="283"/>
      <c r="J67" s="24"/>
      <c r="K67" s="24"/>
      <c r="L67" s="24"/>
    </row>
    <row r="68" spans="1:12" ht="12.75">
      <c r="A68" s="720" t="s">
        <v>307</v>
      </c>
      <c r="B68" s="721"/>
      <c r="C68" s="722"/>
      <c r="D68" s="313">
        <f>SUM(D8+D10+D12+D14+D16+D18+D24+D26+D30+D32+D34+D36+D46+D49+D58+D60+D64+D66)</f>
        <v>7349020</v>
      </c>
      <c r="E68" s="313">
        <f>SUM(E8+E10+E12+E14+E16+E18+E24+E26+E30+E32+E34+E36+E46+E49+E58+E60+E64+E66)</f>
        <v>7349020</v>
      </c>
      <c r="F68" s="313">
        <f>SUM(F12+F14+F18+F24+F26+F36+F46+F49)</f>
        <v>4315700</v>
      </c>
      <c r="G68" s="222">
        <f>SUM(G8+G10+G12+G14+G16+G18+G26+G30+G34+G36+G46+G49+G60+G66)</f>
        <v>1522820</v>
      </c>
      <c r="H68" s="222">
        <v>52000</v>
      </c>
      <c r="I68" s="223">
        <f>SUM(I18+I26+I30+I36+I49+I58)</f>
        <v>1402500</v>
      </c>
      <c r="J68" s="160"/>
      <c r="K68" s="160"/>
      <c r="L68" s="202">
        <v>66000</v>
      </c>
    </row>
    <row r="69" spans="4:9" ht="12.75">
      <c r="D69" s="284"/>
      <c r="E69" s="284"/>
      <c r="F69" s="285"/>
      <c r="G69" s="224"/>
      <c r="I69" s="225"/>
    </row>
    <row r="70" spans="4:7" ht="12.75">
      <c r="D70" s="284"/>
      <c r="E70" s="284"/>
      <c r="F70" s="284"/>
      <c r="G70" s="224"/>
    </row>
    <row r="71" spans="4:6" ht="12.75">
      <c r="D71" s="284"/>
      <c r="E71" s="284"/>
      <c r="F71" s="284"/>
    </row>
    <row r="72" spans="4:6" ht="12.75">
      <c r="D72" s="284"/>
      <c r="E72" s="284"/>
      <c r="F72" s="284"/>
    </row>
    <row r="73" spans="4:6" ht="12.75">
      <c r="D73" s="284"/>
      <c r="E73" s="284"/>
      <c r="F73" s="284"/>
    </row>
    <row r="74" spans="4:6" ht="12.75">
      <c r="D74" s="284"/>
      <c r="E74" s="284"/>
      <c r="F74" s="284"/>
    </row>
    <row r="75" spans="4:6" ht="12.75">
      <c r="D75" s="284"/>
      <c r="E75" s="284"/>
      <c r="F75" s="284"/>
    </row>
    <row r="76" spans="4:6" ht="12.75">
      <c r="D76" s="284"/>
      <c r="E76" s="284"/>
      <c r="F76" s="284"/>
    </row>
    <row r="77" spans="4:6" ht="12.75">
      <c r="D77" s="284"/>
      <c r="E77" s="284"/>
      <c r="F77" s="284"/>
    </row>
    <row r="78" spans="4:6" ht="12.75">
      <c r="D78" s="284"/>
      <c r="E78" s="284"/>
      <c r="F78" s="284"/>
    </row>
    <row r="79" spans="4:6" ht="12.75">
      <c r="D79" s="284"/>
      <c r="E79" s="284"/>
      <c r="F79" s="284"/>
    </row>
    <row r="80" spans="4:6" ht="12.75">
      <c r="D80" s="284"/>
      <c r="E80" s="284"/>
      <c r="F80" s="284"/>
    </row>
    <row r="81" spans="4:6" ht="12.75">
      <c r="D81" s="284"/>
      <c r="E81" s="284"/>
      <c r="F81" s="284"/>
    </row>
    <row r="82" spans="4:6" ht="12.75">
      <c r="D82" s="284"/>
      <c r="E82" s="284"/>
      <c r="F82" s="284"/>
    </row>
    <row r="83" spans="4:6" ht="12.75">
      <c r="D83" s="284"/>
      <c r="E83" s="284"/>
      <c r="F83" s="284"/>
    </row>
    <row r="84" spans="4:6" ht="12.75">
      <c r="D84" s="284"/>
      <c r="E84" s="284"/>
      <c r="F84" s="284"/>
    </row>
    <row r="85" spans="4:6" ht="12.75">
      <c r="D85" s="284"/>
      <c r="E85" s="284"/>
      <c r="F85" s="284"/>
    </row>
    <row r="86" spans="4:6" ht="12.75">
      <c r="D86" s="284"/>
      <c r="E86" s="284"/>
      <c r="F86" s="284"/>
    </row>
    <row r="87" spans="4:6" ht="12.75">
      <c r="D87" s="284"/>
      <c r="E87" s="284"/>
      <c r="F87" s="284"/>
    </row>
    <row r="88" spans="4:6" ht="12.75">
      <c r="D88" s="284"/>
      <c r="E88" s="284"/>
      <c r="F88" s="284"/>
    </row>
    <row r="89" spans="4:6" ht="12.75">
      <c r="D89" s="284"/>
      <c r="E89" s="284"/>
      <c r="F89" s="284"/>
    </row>
    <row r="90" spans="4:6" ht="12.75">
      <c r="D90" s="284"/>
      <c r="E90" s="284"/>
      <c r="F90" s="284"/>
    </row>
    <row r="91" spans="4:6" ht="12.75">
      <c r="D91" s="284"/>
      <c r="E91" s="284"/>
      <c r="F91" s="284"/>
    </row>
    <row r="92" spans="4:6" ht="12.75">
      <c r="D92" s="284"/>
      <c r="E92" s="284"/>
      <c r="F92" s="284"/>
    </row>
    <row r="93" spans="4:6" ht="12.75">
      <c r="D93" s="284"/>
      <c r="E93" s="284"/>
      <c r="F93" s="284"/>
    </row>
    <row r="94" spans="4:6" ht="12.75">
      <c r="D94" s="284"/>
      <c r="E94" s="284"/>
      <c r="F94" s="284"/>
    </row>
    <row r="95" spans="4:6" ht="12.75">
      <c r="D95" s="284"/>
      <c r="E95" s="284"/>
      <c r="F95" s="284"/>
    </row>
    <row r="96" spans="4:6" ht="12.75">
      <c r="D96" s="284"/>
      <c r="E96" s="284"/>
      <c r="F96" s="284"/>
    </row>
    <row r="97" spans="4:6" ht="12.75">
      <c r="D97" s="284"/>
      <c r="E97" s="284"/>
      <c r="F97" s="284"/>
    </row>
    <row r="98" spans="4:6" ht="12.75">
      <c r="D98" s="284"/>
      <c r="E98" s="284"/>
      <c r="F98" s="284"/>
    </row>
    <row r="99" spans="4:6" ht="12.75">
      <c r="D99" s="284"/>
      <c r="E99" s="284"/>
      <c r="F99" s="284"/>
    </row>
    <row r="100" spans="4:6" ht="12.75">
      <c r="D100" s="284"/>
      <c r="E100" s="284"/>
      <c r="F100" s="284"/>
    </row>
    <row r="101" spans="4:6" ht="12.75">
      <c r="D101" s="284"/>
      <c r="E101" s="284"/>
      <c r="F101" s="284"/>
    </row>
    <row r="102" spans="4:6" ht="12.75">
      <c r="D102" s="284"/>
      <c r="E102" s="284"/>
      <c r="F102" s="284"/>
    </row>
    <row r="103" spans="4:6" ht="12.75">
      <c r="D103" s="284"/>
      <c r="E103" s="284"/>
      <c r="F103" s="284"/>
    </row>
    <row r="104" spans="4:6" ht="12.75">
      <c r="D104" s="284"/>
      <c r="E104" s="284"/>
      <c r="F104" s="284"/>
    </row>
    <row r="105" spans="4:6" ht="12.75">
      <c r="D105" s="284"/>
      <c r="E105" s="284"/>
      <c r="F105" s="284"/>
    </row>
    <row r="106" spans="4:6" ht="12.75">
      <c r="D106" s="284"/>
      <c r="E106" s="284"/>
      <c r="F106" s="284"/>
    </row>
    <row r="107" spans="4:6" ht="12.75">
      <c r="D107" s="284"/>
      <c r="E107" s="284"/>
      <c r="F107" s="284"/>
    </row>
    <row r="108" spans="4:6" ht="12.75">
      <c r="D108" s="284"/>
      <c r="E108" s="284"/>
      <c r="F108" s="284"/>
    </row>
    <row r="109" spans="4:6" ht="12.75">
      <c r="D109" s="284"/>
      <c r="E109" s="284"/>
      <c r="F109" s="284"/>
    </row>
    <row r="110" spans="4:6" ht="12.75">
      <c r="D110" s="284"/>
      <c r="E110" s="284"/>
      <c r="F110" s="284"/>
    </row>
    <row r="111" spans="4:6" ht="12.75">
      <c r="D111" s="284"/>
      <c r="E111" s="284"/>
      <c r="F111" s="284"/>
    </row>
    <row r="112" spans="4:6" ht="12.75">
      <c r="D112" s="284"/>
      <c r="E112" s="284"/>
      <c r="F112" s="284"/>
    </row>
    <row r="113" spans="4:6" ht="12.75">
      <c r="D113" s="284"/>
      <c r="E113" s="284"/>
      <c r="F113" s="284"/>
    </row>
    <row r="114" spans="4:6" ht="12.75">
      <c r="D114" s="284"/>
      <c r="E114" s="284"/>
      <c r="F114" s="284"/>
    </row>
    <row r="115" spans="4:6" ht="12.75">
      <c r="D115" s="284"/>
      <c r="E115" s="284"/>
      <c r="F115" s="284"/>
    </row>
    <row r="116" spans="4:6" ht="12.75">
      <c r="D116" s="284"/>
      <c r="E116" s="284"/>
      <c r="F116" s="284"/>
    </row>
    <row r="117" spans="4:6" ht="12.75">
      <c r="D117" s="284"/>
      <c r="E117" s="284"/>
      <c r="F117" s="284"/>
    </row>
    <row r="118" spans="4:6" ht="12.75">
      <c r="D118" s="284"/>
      <c r="E118" s="284"/>
      <c r="F118" s="284"/>
    </row>
    <row r="119" spans="4:6" ht="12.75">
      <c r="D119" s="284"/>
      <c r="E119" s="284"/>
      <c r="F119" s="284"/>
    </row>
    <row r="120" spans="4:6" ht="12.75">
      <c r="D120" s="284"/>
      <c r="E120" s="284"/>
      <c r="F120" s="284"/>
    </row>
  </sheetData>
  <sheetProtection/>
  <mergeCells count="13">
    <mergeCell ref="D5:D6"/>
    <mergeCell ref="C5:C6"/>
    <mergeCell ref="A68:C68"/>
    <mergeCell ref="B5:B6"/>
    <mergeCell ref="A5:A6"/>
    <mergeCell ref="I2:L2"/>
    <mergeCell ref="H5:H6"/>
    <mergeCell ref="F5:G5"/>
    <mergeCell ref="E5:E6"/>
    <mergeCell ref="I5:I6"/>
    <mergeCell ref="J5:J6"/>
    <mergeCell ref="K5:K6"/>
    <mergeCell ref="L5:L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22">
      <selection activeCell="A18" sqref="A18:A28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29.28125" style="3" customWidth="1"/>
    <col min="4" max="4" width="18.28125" style="3" customWidth="1"/>
    <col min="5" max="5" width="16.140625" style="3" customWidth="1"/>
    <col min="6" max="6" width="17.57421875" style="3" customWidth="1"/>
    <col min="7" max="7" width="10.8515625" style="3" customWidth="1"/>
    <col min="9" max="9" width="14.57421875" style="0" customWidth="1"/>
  </cols>
  <sheetData>
    <row r="2" spans="1:9" ht="18">
      <c r="A2" s="2"/>
      <c r="B2" s="2"/>
      <c r="C2" s="2"/>
      <c r="D2" s="2"/>
      <c r="E2" s="2"/>
      <c r="F2" s="640"/>
      <c r="G2" s="14" t="s">
        <v>38</v>
      </c>
      <c r="H2" s="641"/>
      <c r="I2" s="641"/>
    </row>
    <row r="3" spans="1:9" ht="16.5" customHeight="1">
      <c r="A3" s="2"/>
      <c r="B3" s="2"/>
      <c r="C3" s="2"/>
      <c r="D3" s="2"/>
      <c r="E3" s="2"/>
      <c r="F3" s="731" t="s">
        <v>427</v>
      </c>
      <c r="G3" s="732"/>
      <c r="H3" s="732"/>
      <c r="I3" s="732"/>
    </row>
    <row r="4" spans="1:10" ht="18">
      <c r="A4" s="4"/>
      <c r="B4" s="4"/>
      <c r="C4" s="4"/>
      <c r="D4" s="31" t="s">
        <v>24</v>
      </c>
      <c r="E4" s="32"/>
      <c r="F4" s="32"/>
      <c r="G4" s="32"/>
      <c r="H4" s="32"/>
      <c r="I4" s="32"/>
      <c r="J4" s="32"/>
    </row>
    <row r="5" spans="1:9" s="7" customFormat="1" ht="20.25" customHeight="1">
      <c r="A5" s="714" t="s">
        <v>0</v>
      </c>
      <c r="B5" s="714" t="s">
        <v>8</v>
      </c>
      <c r="C5" s="714" t="s">
        <v>11</v>
      </c>
      <c r="D5" s="714" t="s">
        <v>2</v>
      </c>
      <c r="E5" s="714" t="s">
        <v>26</v>
      </c>
      <c r="F5" s="12" t="s">
        <v>25</v>
      </c>
      <c r="G5" s="714" t="s">
        <v>28</v>
      </c>
      <c r="H5" s="718" t="s">
        <v>399</v>
      </c>
      <c r="I5" s="714" t="s">
        <v>13</v>
      </c>
    </row>
    <row r="6" spans="1:9" s="7" customFormat="1" ht="86.25" customHeight="1">
      <c r="A6" s="715"/>
      <c r="B6" s="715"/>
      <c r="C6" s="715"/>
      <c r="D6" s="715"/>
      <c r="E6" s="715"/>
      <c r="F6" s="15" t="s">
        <v>27</v>
      </c>
      <c r="G6" s="715"/>
      <c r="H6" s="715"/>
      <c r="I6" s="715"/>
    </row>
    <row r="7" spans="1:9" s="7" customFormat="1" ht="6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s="7" customFormat="1" ht="12.75" customHeight="1">
      <c r="A8" s="653" t="s">
        <v>209</v>
      </c>
      <c r="B8" s="637"/>
      <c r="C8" s="638" t="s">
        <v>259</v>
      </c>
      <c r="D8" s="642">
        <f>SUM(D9+D10)</f>
        <v>187862</v>
      </c>
      <c r="E8" s="642">
        <f>SUM(E9+E10)</f>
        <v>187862</v>
      </c>
      <c r="F8" s="500"/>
      <c r="G8" s="500"/>
      <c r="H8" s="500"/>
      <c r="I8" s="500"/>
    </row>
    <row r="9" spans="1:9" s="7" customFormat="1" ht="38.25" customHeight="1">
      <c r="A9" s="723" t="s">
        <v>214</v>
      </c>
      <c r="B9" s="639" t="s">
        <v>250</v>
      </c>
      <c r="C9" s="180" t="s">
        <v>320</v>
      </c>
      <c r="D9" s="448">
        <v>50000</v>
      </c>
      <c r="E9" s="448">
        <v>50000</v>
      </c>
      <c r="F9" s="503"/>
      <c r="G9" s="503"/>
      <c r="H9" s="503"/>
      <c r="I9" s="503"/>
    </row>
    <row r="10" spans="1:9" s="7" customFormat="1" ht="48.75" customHeight="1">
      <c r="A10" s="724"/>
      <c r="B10" s="578" t="s">
        <v>253</v>
      </c>
      <c r="C10" s="241" t="s">
        <v>323</v>
      </c>
      <c r="D10" s="643">
        <v>137862</v>
      </c>
      <c r="E10" s="643">
        <v>137862</v>
      </c>
      <c r="F10" s="500"/>
      <c r="G10" s="500"/>
      <c r="H10" s="500"/>
      <c r="I10" s="500"/>
    </row>
    <row r="11" spans="1:9" s="7" customFormat="1" ht="12.75">
      <c r="A11" s="658">
        <v>150</v>
      </c>
      <c r="B11" s="654" t="s">
        <v>214</v>
      </c>
      <c r="C11" s="652" t="s">
        <v>257</v>
      </c>
      <c r="D11" s="644">
        <v>10860</v>
      </c>
      <c r="E11" s="548">
        <v>0</v>
      </c>
      <c r="F11" s="644">
        <v>10860</v>
      </c>
      <c r="G11" s="548"/>
      <c r="H11" s="548"/>
      <c r="I11" s="644">
        <v>10860</v>
      </c>
    </row>
    <row r="12" spans="1:9" s="7" customFormat="1" ht="12.75">
      <c r="A12" s="725"/>
      <c r="B12" s="655">
        <v>15011</v>
      </c>
      <c r="C12" s="510" t="s">
        <v>262</v>
      </c>
      <c r="D12" s="497">
        <v>10860</v>
      </c>
      <c r="E12" s="497">
        <v>0</v>
      </c>
      <c r="F12" s="497">
        <v>10860</v>
      </c>
      <c r="G12" s="497"/>
      <c r="H12" s="497"/>
      <c r="I12" s="497">
        <v>10860</v>
      </c>
    </row>
    <row r="13" spans="1:9" s="7" customFormat="1" ht="69" customHeight="1">
      <c r="A13" s="726"/>
      <c r="B13" s="656"/>
      <c r="C13" s="521" t="s">
        <v>389</v>
      </c>
      <c r="D13" s="516">
        <v>10860</v>
      </c>
      <c r="E13" s="516">
        <v>0</v>
      </c>
      <c r="F13" s="516">
        <v>10860</v>
      </c>
      <c r="G13" s="516"/>
      <c r="H13" s="516"/>
      <c r="I13" s="516">
        <v>10860</v>
      </c>
    </row>
    <row r="14" spans="1:9" s="7" customFormat="1" ht="12.75">
      <c r="A14" s="657">
        <v>600</v>
      </c>
      <c r="B14" s="657"/>
      <c r="C14" s="647" t="s">
        <v>258</v>
      </c>
      <c r="D14" s="280">
        <f>SUM(D15+D17)</f>
        <v>418630</v>
      </c>
      <c r="E14" s="280">
        <f>SUM(E15+E17)</f>
        <v>392630</v>
      </c>
      <c r="F14" s="497"/>
      <c r="G14" s="497"/>
      <c r="H14" s="497"/>
      <c r="I14" s="497">
        <f>SUM(I15+I17)</f>
        <v>26000</v>
      </c>
    </row>
    <row r="15" spans="1:9" s="7" customFormat="1" ht="12.75">
      <c r="A15" s="671"/>
      <c r="B15" s="657">
        <v>60014</v>
      </c>
      <c r="C15" s="510" t="s">
        <v>411</v>
      </c>
      <c r="D15" s="497">
        <v>10000</v>
      </c>
      <c r="E15" s="497">
        <v>0</v>
      </c>
      <c r="F15" s="497"/>
      <c r="G15" s="497"/>
      <c r="H15" s="497"/>
      <c r="I15" s="694">
        <v>10000</v>
      </c>
    </row>
    <row r="16" spans="1:9" s="7" customFormat="1" ht="72">
      <c r="A16" s="671"/>
      <c r="B16" s="671"/>
      <c r="C16" s="521" t="s">
        <v>434</v>
      </c>
      <c r="D16" s="516">
        <v>10000</v>
      </c>
      <c r="E16" s="516">
        <v>0</v>
      </c>
      <c r="F16" s="516"/>
      <c r="G16" s="516"/>
      <c r="H16" s="516"/>
      <c r="I16" s="516">
        <v>10000</v>
      </c>
    </row>
    <row r="17" spans="1:9" s="7" customFormat="1" ht="12.75">
      <c r="A17" s="657"/>
      <c r="B17" s="657">
        <v>60016</v>
      </c>
      <c r="C17" s="510" t="s">
        <v>261</v>
      </c>
      <c r="D17" s="497">
        <f>SUM(D18:D28)</f>
        <v>408630</v>
      </c>
      <c r="E17" s="497">
        <f>SUM(E18:E28)</f>
        <v>392630</v>
      </c>
      <c r="F17" s="497"/>
      <c r="G17" s="497"/>
      <c r="H17" s="497"/>
      <c r="I17" s="497">
        <v>16000</v>
      </c>
    </row>
    <row r="18" spans="1:9" s="7" customFormat="1" ht="57" customHeight="1">
      <c r="A18" s="727"/>
      <c r="B18" s="255">
        <v>60016</v>
      </c>
      <c r="C18" s="241" t="s">
        <v>430</v>
      </c>
      <c r="D18" s="448">
        <v>5000</v>
      </c>
      <c r="E18" s="448">
        <v>5000</v>
      </c>
      <c r="F18" s="497"/>
      <c r="G18" s="497"/>
      <c r="H18" s="497"/>
      <c r="I18" s="497"/>
    </row>
    <row r="19" spans="1:9" s="7" customFormat="1" ht="48">
      <c r="A19" s="728"/>
      <c r="B19" s="255">
        <v>60016</v>
      </c>
      <c r="C19" s="241" t="s">
        <v>316</v>
      </c>
      <c r="D19" s="448">
        <v>4000</v>
      </c>
      <c r="E19" s="448">
        <v>4000</v>
      </c>
      <c r="F19" s="497"/>
      <c r="G19" s="497"/>
      <c r="H19" s="497"/>
      <c r="I19" s="497"/>
    </row>
    <row r="20" spans="1:9" s="7" customFormat="1" ht="48">
      <c r="A20" s="728"/>
      <c r="B20" s="382">
        <v>60016</v>
      </c>
      <c r="C20" s="241" t="s">
        <v>435</v>
      </c>
      <c r="D20" s="448">
        <v>10000</v>
      </c>
      <c r="E20" s="448">
        <v>10000</v>
      </c>
      <c r="F20" s="497"/>
      <c r="G20" s="497"/>
      <c r="H20" s="497"/>
      <c r="I20" s="497"/>
    </row>
    <row r="21" spans="1:9" s="7" customFormat="1" ht="60">
      <c r="A21" s="728"/>
      <c r="B21" s="382">
        <v>60016</v>
      </c>
      <c r="C21" s="646" t="s">
        <v>336</v>
      </c>
      <c r="D21" s="457">
        <v>20000</v>
      </c>
      <c r="E21" s="648">
        <v>20000</v>
      </c>
      <c r="F21" s="516"/>
      <c r="G21" s="516"/>
      <c r="H21" s="516"/>
      <c r="I21" s="516"/>
    </row>
    <row r="22" spans="1:9" s="7" customFormat="1" ht="48">
      <c r="A22" s="728"/>
      <c r="B22" s="374">
        <v>60016</v>
      </c>
      <c r="C22" s="245" t="s">
        <v>318</v>
      </c>
      <c r="D22" s="448">
        <v>9630</v>
      </c>
      <c r="E22" s="448">
        <v>9630</v>
      </c>
      <c r="F22" s="497"/>
      <c r="G22" s="497"/>
      <c r="H22" s="497"/>
      <c r="I22" s="497"/>
    </row>
    <row r="23" spans="1:9" s="7" customFormat="1" ht="48">
      <c r="A23" s="728"/>
      <c r="B23" s="255">
        <v>60016</v>
      </c>
      <c r="C23" s="241" t="s">
        <v>324</v>
      </c>
      <c r="D23" s="449">
        <v>200000</v>
      </c>
      <c r="E23" s="449">
        <v>200000</v>
      </c>
      <c r="F23" s="516"/>
      <c r="G23" s="516"/>
      <c r="H23" s="516"/>
      <c r="I23" s="516"/>
    </row>
    <row r="24" spans="1:9" s="7" customFormat="1" ht="60">
      <c r="A24" s="728"/>
      <c r="B24" s="255">
        <v>60016</v>
      </c>
      <c r="C24" s="241" t="s">
        <v>326</v>
      </c>
      <c r="D24" s="448">
        <v>10000</v>
      </c>
      <c r="E24" s="448">
        <v>10000</v>
      </c>
      <c r="F24" s="497"/>
      <c r="G24" s="497"/>
      <c r="H24" s="497"/>
      <c r="I24" s="497"/>
    </row>
    <row r="25" spans="1:9" s="7" customFormat="1" ht="60">
      <c r="A25" s="728"/>
      <c r="B25" s="255">
        <v>60016</v>
      </c>
      <c r="C25" s="241" t="s">
        <v>328</v>
      </c>
      <c r="D25" s="448">
        <v>100000</v>
      </c>
      <c r="E25" s="448">
        <v>100000</v>
      </c>
      <c r="F25" s="516"/>
      <c r="G25" s="516"/>
      <c r="H25" s="516"/>
      <c r="I25" s="516"/>
    </row>
    <row r="26" spans="1:9" s="7" customFormat="1" ht="60">
      <c r="A26" s="728"/>
      <c r="B26" s="255">
        <v>60016</v>
      </c>
      <c r="C26" s="241" t="s">
        <v>330</v>
      </c>
      <c r="D26" s="448">
        <v>10000</v>
      </c>
      <c r="E26" s="448">
        <v>10000</v>
      </c>
      <c r="F26" s="497"/>
      <c r="G26" s="497"/>
      <c r="H26" s="497"/>
      <c r="I26" s="497"/>
    </row>
    <row r="27" spans="1:9" s="7" customFormat="1" ht="48">
      <c r="A27" s="728"/>
      <c r="B27" s="255">
        <v>60016</v>
      </c>
      <c r="C27" s="241" t="s">
        <v>331</v>
      </c>
      <c r="D27" s="650">
        <v>24000</v>
      </c>
      <c r="E27" s="650">
        <v>24000</v>
      </c>
      <c r="F27" s="497"/>
      <c r="G27" s="497"/>
      <c r="H27" s="497"/>
      <c r="I27" s="497"/>
    </row>
    <row r="28" spans="1:9" s="7" customFormat="1" ht="56.25">
      <c r="A28" s="724"/>
      <c r="B28" s="374">
        <v>60016</v>
      </c>
      <c r="C28" s="686" t="s">
        <v>414</v>
      </c>
      <c r="D28" s="650">
        <v>16000</v>
      </c>
      <c r="E28" s="650">
        <v>0</v>
      </c>
      <c r="F28" s="516"/>
      <c r="G28" s="516"/>
      <c r="H28" s="516"/>
      <c r="I28" s="516">
        <v>16000</v>
      </c>
    </row>
    <row r="29" spans="1:9" s="7" customFormat="1" ht="12.75">
      <c r="A29" s="661">
        <v>750</v>
      </c>
      <c r="B29" s="661"/>
      <c r="C29" s="659" t="s">
        <v>267</v>
      </c>
      <c r="D29" s="660">
        <f>SUM(D30+D32)</f>
        <v>22283</v>
      </c>
      <c r="E29" s="660">
        <f>E30</f>
        <v>11678</v>
      </c>
      <c r="F29" s="280">
        <f>F31</f>
        <v>10605</v>
      </c>
      <c r="G29" s="280"/>
      <c r="H29" s="280"/>
      <c r="I29" s="280">
        <f>I31</f>
        <v>10605</v>
      </c>
    </row>
    <row r="30" spans="1:9" s="7" customFormat="1" ht="36">
      <c r="A30" s="727"/>
      <c r="B30" s="383">
        <v>75023</v>
      </c>
      <c r="C30" s="649" t="s">
        <v>319</v>
      </c>
      <c r="D30" s="650">
        <v>11678</v>
      </c>
      <c r="E30" s="650">
        <v>11678</v>
      </c>
      <c r="F30" s="516"/>
      <c r="G30" s="516"/>
      <c r="H30" s="516"/>
      <c r="I30" s="516"/>
    </row>
    <row r="31" spans="1:9" s="7" customFormat="1" ht="12.75">
      <c r="A31" s="729"/>
      <c r="B31" s="662">
        <v>75095</v>
      </c>
      <c r="C31" s="510" t="s">
        <v>260</v>
      </c>
      <c r="D31" s="497">
        <v>10605</v>
      </c>
      <c r="E31" s="497">
        <v>0</v>
      </c>
      <c r="F31" s="497">
        <v>10605</v>
      </c>
      <c r="G31" s="497"/>
      <c r="H31" s="497"/>
      <c r="I31" s="497">
        <v>10605</v>
      </c>
    </row>
    <row r="32" spans="1:9" s="7" customFormat="1" ht="72">
      <c r="A32" s="730"/>
      <c r="B32" s="663"/>
      <c r="C32" s="651" t="s">
        <v>389</v>
      </c>
      <c r="D32" s="645">
        <v>10605</v>
      </c>
      <c r="E32" s="645">
        <v>0</v>
      </c>
      <c r="F32" s="645">
        <v>10605</v>
      </c>
      <c r="G32" s="645"/>
      <c r="H32" s="645"/>
      <c r="I32" s="645">
        <v>10605</v>
      </c>
    </row>
    <row r="33" spans="1:9" s="10" customFormat="1" ht="24.75" customHeight="1">
      <c r="A33" s="733" t="s">
        <v>14</v>
      </c>
      <c r="B33" s="734"/>
      <c r="C33" s="735"/>
      <c r="D33" s="280">
        <f>SUM(D8+D11+D14+D29)</f>
        <v>639635</v>
      </c>
      <c r="E33" s="280">
        <f>SUM(E8+E14+E29)</f>
        <v>592170</v>
      </c>
      <c r="F33" s="280">
        <f>SUM(F11+F29)</f>
        <v>21465</v>
      </c>
      <c r="G33" s="280"/>
      <c r="H33" s="280"/>
      <c r="I33" s="280">
        <f>SUM(I11+I14+I29)</f>
        <v>47465</v>
      </c>
    </row>
    <row r="35" ht="12.75">
      <c r="A35" s="11"/>
    </row>
  </sheetData>
  <sheetProtection/>
  <mergeCells count="14">
    <mergeCell ref="A33:C33"/>
    <mergeCell ref="D5:D6"/>
    <mergeCell ref="H5:H6"/>
    <mergeCell ref="A5:A6"/>
    <mergeCell ref="B5:B6"/>
    <mergeCell ref="C5:C6"/>
    <mergeCell ref="E5:E6"/>
    <mergeCell ref="A9:A10"/>
    <mergeCell ref="A12:A13"/>
    <mergeCell ref="A18:A28"/>
    <mergeCell ref="A30:A32"/>
    <mergeCell ref="F3:I3"/>
    <mergeCell ref="I5:I6"/>
    <mergeCell ref="G5:G6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7">
      <selection activeCell="C16" sqref="C16"/>
    </sheetView>
  </sheetViews>
  <sheetFormatPr defaultColWidth="9.140625" defaultRowHeight="12.75"/>
  <cols>
    <col min="1" max="1" width="4.7109375" style="3" bestFit="1" customWidth="1"/>
    <col min="2" max="2" width="47.8515625" style="3" customWidth="1"/>
    <col min="3" max="3" width="22.8515625" style="3" customWidth="1"/>
    <col min="4" max="16384" width="9.140625" style="3" customWidth="1"/>
  </cols>
  <sheetData>
    <row r="1" spans="2:5" ht="17.25" customHeight="1">
      <c r="B1" s="736" t="s">
        <v>369</v>
      </c>
      <c r="C1" s="736"/>
      <c r="D1" s="736"/>
      <c r="E1" s="542"/>
    </row>
    <row r="2" spans="2:4" ht="12.75" customHeight="1">
      <c r="B2" s="664" t="s">
        <v>426</v>
      </c>
      <c r="C2" s="664"/>
      <c r="D2" s="664"/>
    </row>
    <row r="3" ht="29.25" customHeight="1"/>
    <row r="4" spans="1:3" ht="27" customHeight="1">
      <c r="A4" s="741" t="s">
        <v>69</v>
      </c>
      <c r="B4" s="741"/>
      <c r="C4" s="741"/>
    </row>
    <row r="5" ht="6.75" customHeight="1">
      <c r="A5" s="33"/>
    </row>
    <row r="6" ht="12.75">
      <c r="C6" s="34"/>
    </row>
    <row r="7" spans="1:3" ht="15" customHeight="1">
      <c r="A7" s="742" t="s">
        <v>39</v>
      </c>
      <c r="B7" s="742" t="s">
        <v>40</v>
      </c>
      <c r="C7" s="743" t="s">
        <v>207</v>
      </c>
    </row>
    <row r="8" spans="1:3" ht="15" customHeight="1">
      <c r="A8" s="742"/>
      <c r="B8" s="742"/>
      <c r="C8" s="743"/>
    </row>
    <row r="9" spans="1:3" ht="15.75" customHeight="1">
      <c r="A9" s="742"/>
      <c r="B9" s="742"/>
      <c r="C9" s="743"/>
    </row>
    <row r="10" spans="1:3" s="39" customFormat="1" ht="9.75" customHeight="1">
      <c r="A10" s="37">
        <v>1</v>
      </c>
      <c r="B10" s="37">
        <v>2</v>
      </c>
      <c r="C10" s="38">
        <v>4</v>
      </c>
    </row>
    <row r="11" spans="1:3" s="42" customFormat="1" ht="13.5" customHeight="1">
      <c r="A11" s="40" t="s">
        <v>41</v>
      </c>
      <c r="B11" s="41" t="s">
        <v>42</v>
      </c>
      <c r="C11" s="145">
        <v>11767698</v>
      </c>
    </row>
    <row r="12" spans="1:3" ht="15.75" customHeight="1">
      <c r="A12" s="40" t="s">
        <v>43</v>
      </c>
      <c r="B12" s="41" t="s">
        <v>44</v>
      </c>
      <c r="C12" s="574">
        <v>11512698</v>
      </c>
    </row>
    <row r="13" spans="1:3" ht="14.25" customHeight="1">
      <c r="A13" s="40" t="s">
        <v>45</v>
      </c>
      <c r="B13" s="41" t="s">
        <v>46</v>
      </c>
      <c r="C13" s="574">
        <f>(C11-C12)</f>
        <v>255000</v>
      </c>
    </row>
    <row r="14" spans="1:3" ht="18.75" customHeight="1">
      <c r="A14" s="737" t="s">
        <v>47</v>
      </c>
      <c r="B14" s="738"/>
      <c r="C14" s="205" t="s">
        <v>214</v>
      </c>
    </row>
    <row r="15" spans="1:3" ht="21.75" customHeight="1">
      <c r="A15" s="40" t="s">
        <v>41</v>
      </c>
      <c r="B15" s="45" t="s">
        <v>48</v>
      </c>
      <c r="C15" s="205" t="s">
        <v>214</v>
      </c>
    </row>
    <row r="16" spans="1:3" ht="18.75" customHeight="1">
      <c r="A16" s="46" t="s">
        <v>43</v>
      </c>
      <c r="B16" s="43" t="s">
        <v>49</v>
      </c>
      <c r="C16" s="47"/>
    </row>
    <row r="17" spans="1:3" ht="31.5" customHeight="1">
      <c r="A17" s="40" t="s">
        <v>45</v>
      </c>
      <c r="B17" s="48" t="s">
        <v>50</v>
      </c>
      <c r="C17" s="44"/>
    </row>
    <row r="18" spans="1:3" ht="15.75" customHeight="1">
      <c r="A18" s="46" t="s">
        <v>51</v>
      </c>
      <c r="B18" s="43" t="s">
        <v>52</v>
      </c>
      <c r="C18" s="44"/>
    </row>
    <row r="19" spans="1:3" ht="15" customHeight="1">
      <c r="A19" s="40" t="s">
        <v>53</v>
      </c>
      <c r="B19" s="43" t="s">
        <v>54</v>
      </c>
      <c r="C19" s="44"/>
    </row>
    <row r="20" spans="1:3" ht="16.5" customHeight="1">
      <c r="A20" s="46" t="s">
        <v>55</v>
      </c>
      <c r="B20" s="43" t="s">
        <v>56</v>
      </c>
      <c r="C20" s="49"/>
    </row>
    <row r="21" spans="1:3" ht="15" customHeight="1">
      <c r="A21" s="40" t="s">
        <v>57</v>
      </c>
      <c r="B21" s="43" t="s">
        <v>58</v>
      </c>
      <c r="C21" s="43"/>
    </row>
    <row r="22" spans="1:3" ht="15" customHeight="1">
      <c r="A22" s="40" t="s">
        <v>59</v>
      </c>
      <c r="B22" s="50" t="s">
        <v>60</v>
      </c>
      <c r="C22" s="43"/>
    </row>
    <row r="23" spans="1:3" ht="18.75" customHeight="1">
      <c r="A23" s="737" t="s">
        <v>61</v>
      </c>
      <c r="B23" s="738"/>
      <c r="C23" s="204">
        <f>C13</f>
        <v>255000</v>
      </c>
    </row>
    <row r="24" spans="1:3" ht="16.5" customHeight="1">
      <c r="A24" s="40" t="s">
        <v>41</v>
      </c>
      <c r="B24" s="43" t="s">
        <v>62</v>
      </c>
      <c r="C24" s="205">
        <f>+C13</f>
        <v>255000</v>
      </c>
    </row>
    <row r="25" spans="1:3" ht="13.5" customHeight="1">
      <c r="A25" s="46" t="s">
        <v>43</v>
      </c>
      <c r="B25" s="51" t="s">
        <v>63</v>
      </c>
      <c r="C25" s="51"/>
    </row>
    <row r="26" spans="1:3" ht="38.25" customHeight="1">
      <c r="A26" s="40" t="s">
        <v>45</v>
      </c>
      <c r="B26" s="52" t="s">
        <v>64</v>
      </c>
      <c r="C26" s="43"/>
    </row>
    <row r="27" spans="1:3" ht="14.25" customHeight="1">
      <c r="A27" s="46" t="s">
        <v>51</v>
      </c>
      <c r="B27" s="51" t="s">
        <v>65</v>
      </c>
      <c r="C27" s="51"/>
    </row>
    <row r="28" spans="1:3" ht="15.75" customHeight="1">
      <c r="A28" s="40" t="s">
        <v>53</v>
      </c>
      <c r="B28" s="43" t="s">
        <v>66</v>
      </c>
      <c r="C28" s="43"/>
    </row>
    <row r="29" spans="1:3" ht="15" customHeight="1">
      <c r="A29" s="53" t="s">
        <v>55</v>
      </c>
      <c r="B29" s="50" t="s">
        <v>67</v>
      </c>
      <c r="C29" s="49"/>
    </row>
    <row r="30" spans="1:5" ht="16.5" customHeight="1">
      <c r="A30" s="53" t="s">
        <v>57</v>
      </c>
      <c r="B30" s="50" t="s">
        <v>68</v>
      </c>
      <c r="C30" s="205"/>
      <c r="D30" s="54"/>
      <c r="E30" s="54"/>
    </row>
    <row r="31" spans="1:2" ht="12.75">
      <c r="A31" s="55"/>
      <c r="B31" s="56"/>
    </row>
    <row r="32" spans="1:3" ht="51.75" customHeight="1">
      <c r="A32" s="57"/>
      <c r="B32" s="739" t="s">
        <v>70</v>
      </c>
      <c r="C32" s="740"/>
    </row>
  </sheetData>
  <sheetProtection/>
  <mergeCells count="8">
    <mergeCell ref="B1:D1"/>
    <mergeCell ref="A14:B14"/>
    <mergeCell ref="A23:B23"/>
    <mergeCell ref="B32:C32"/>
    <mergeCell ref="A4:C4"/>
    <mergeCell ref="A7:A9"/>
    <mergeCell ref="B7:B9"/>
    <mergeCell ref="C7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8.57421875" style="3" customWidth="1"/>
    <col min="2" max="2" width="10.57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3.57421875" style="3" customWidth="1"/>
    <col min="7" max="7" width="15.8515625" style="0" customWidth="1"/>
  </cols>
  <sheetData>
    <row r="1" spans="4:7" ht="12.75">
      <c r="D1" s="664"/>
      <c r="E1" s="664" t="s">
        <v>404</v>
      </c>
      <c r="F1" s="664"/>
      <c r="G1" s="1"/>
    </row>
    <row r="2" spans="4:7" ht="12.75">
      <c r="D2" s="664"/>
      <c r="E2" s="744" t="s">
        <v>418</v>
      </c>
      <c r="F2" s="695"/>
      <c r="G2" s="695"/>
    </row>
    <row r="3" spans="1:7" ht="48.75" customHeight="1">
      <c r="A3" s="747" t="s">
        <v>405</v>
      </c>
      <c r="B3" s="747"/>
      <c r="C3" s="747"/>
      <c r="D3" s="747"/>
      <c r="E3" s="747"/>
      <c r="F3" s="747"/>
      <c r="G3" s="747"/>
    </row>
    <row r="4" ht="12.75">
      <c r="G4" s="59"/>
    </row>
    <row r="5" spans="1:7" s="60" customFormat="1" ht="20.25" customHeight="1">
      <c r="A5" s="742" t="s">
        <v>0</v>
      </c>
      <c r="B5" s="748" t="s">
        <v>8</v>
      </c>
      <c r="C5" s="748" t="s">
        <v>73</v>
      </c>
      <c r="D5" s="743" t="s">
        <v>71</v>
      </c>
      <c r="E5" s="743" t="s">
        <v>76</v>
      </c>
      <c r="F5" s="743" t="s">
        <v>72</v>
      </c>
      <c r="G5" s="743"/>
    </row>
    <row r="6" spans="1:7" s="60" customFormat="1" ht="65.25" customHeight="1">
      <c r="A6" s="742"/>
      <c r="B6" s="749"/>
      <c r="C6" s="749"/>
      <c r="D6" s="742"/>
      <c r="E6" s="743"/>
      <c r="F6" s="36" t="s">
        <v>74</v>
      </c>
      <c r="G6" s="36" t="s">
        <v>75</v>
      </c>
    </row>
    <row r="7" spans="1:7" ht="9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</row>
    <row r="8" spans="1:7" ht="15.75" customHeight="1">
      <c r="A8" s="383">
        <v>750</v>
      </c>
      <c r="B8" s="371"/>
      <c r="C8" s="384" t="s">
        <v>267</v>
      </c>
      <c r="D8" s="373">
        <v>38983</v>
      </c>
      <c r="E8" s="370"/>
      <c r="F8" s="370"/>
      <c r="G8" s="370"/>
    </row>
    <row r="9" spans="1:7" ht="47.25" customHeight="1">
      <c r="A9" s="255"/>
      <c r="B9" s="255">
        <v>75011</v>
      </c>
      <c r="C9" s="381" t="s">
        <v>340</v>
      </c>
      <c r="D9" s="378">
        <v>38983</v>
      </c>
      <c r="E9" s="25"/>
      <c r="F9" s="25"/>
      <c r="G9" s="25"/>
    </row>
    <row r="10" spans="1:7" ht="28.5" customHeight="1">
      <c r="A10" s="374">
        <v>751</v>
      </c>
      <c r="B10" s="374"/>
      <c r="C10" s="385" t="s">
        <v>272</v>
      </c>
      <c r="D10" s="376">
        <v>650</v>
      </c>
      <c r="E10" s="247"/>
      <c r="F10" s="247"/>
      <c r="G10" s="247"/>
    </row>
    <row r="11" spans="1:7" ht="51.75" customHeight="1">
      <c r="A11" s="255"/>
      <c r="B11" s="255">
        <v>75101</v>
      </c>
      <c r="C11" s="381" t="s">
        <v>342</v>
      </c>
      <c r="D11" s="378">
        <v>650</v>
      </c>
      <c r="E11" s="25"/>
      <c r="F11" s="25"/>
      <c r="G11" s="25"/>
    </row>
    <row r="12" spans="1:7" ht="27" customHeight="1">
      <c r="A12" s="255">
        <v>754</v>
      </c>
      <c r="B12" s="255" t="s">
        <v>214</v>
      </c>
      <c r="C12" s="377" t="s">
        <v>274</v>
      </c>
      <c r="D12" s="378">
        <v>300</v>
      </c>
      <c r="E12" s="25"/>
      <c r="F12" s="25"/>
      <c r="G12" s="25"/>
    </row>
    <row r="13" spans="1:7" ht="47.25" customHeight="1">
      <c r="A13" s="374"/>
      <c r="B13" s="374">
        <v>75414</v>
      </c>
      <c r="C13" s="372" t="s">
        <v>340</v>
      </c>
      <c r="D13" s="376">
        <v>300</v>
      </c>
      <c r="E13" s="247"/>
      <c r="F13" s="247"/>
      <c r="G13" s="247"/>
    </row>
    <row r="14" spans="1:7" ht="19.5" customHeight="1">
      <c r="A14" s="255">
        <v>852</v>
      </c>
      <c r="B14" s="255"/>
      <c r="C14" s="379" t="s">
        <v>292</v>
      </c>
      <c r="D14" s="380">
        <f>SUM(D15+D16+D17)</f>
        <v>982350</v>
      </c>
      <c r="E14" s="25"/>
      <c r="F14" s="25"/>
      <c r="G14" s="25"/>
    </row>
    <row r="15" spans="1:7" ht="75" customHeight="1">
      <c r="A15" s="374"/>
      <c r="B15" s="374">
        <v>85212</v>
      </c>
      <c r="C15" s="372" t="s">
        <v>243</v>
      </c>
      <c r="D15" s="376">
        <v>957000</v>
      </c>
      <c r="E15" s="247"/>
      <c r="F15" s="247"/>
      <c r="G15" s="247"/>
    </row>
    <row r="16" spans="1:7" ht="57" customHeight="1">
      <c r="A16" s="255"/>
      <c r="B16" s="255">
        <v>85213</v>
      </c>
      <c r="C16" s="381" t="s">
        <v>244</v>
      </c>
      <c r="D16" s="338">
        <v>1200</v>
      </c>
      <c r="E16" s="317"/>
      <c r="F16" s="25"/>
      <c r="G16" s="25"/>
    </row>
    <row r="17" spans="1:7" ht="64.5" customHeight="1">
      <c r="A17" s="382"/>
      <c r="B17" s="374">
        <v>85228</v>
      </c>
      <c r="C17" s="372" t="s">
        <v>341</v>
      </c>
      <c r="D17" s="339">
        <v>24150</v>
      </c>
      <c r="E17" s="247"/>
      <c r="F17" s="247"/>
      <c r="G17" s="247"/>
    </row>
    <row r="18" spans="1:7" ht="24" customHeight="1">
      <c r="A18" s="720" t="s">
        <v>2</v>
      </c>
      <c r="B18" s="745"/>
      <c r="C18" s="746"/>
      <c r="D18" s="665">
        <f>SUM(D8+D10+D12+D14)</f>
        <v>1022283</v>
      </c>
      <c r="E18" s="25"/>
      <c r="F18" s="25"/>
      <c r="G18" s="25"/>
    </row>
    <row r="20" ht="12.75">
      <c r="A20" s="11"/>
    </row>
  </sheetData>
  <sheetProtection/>
  <mergeCells count="9">
    <mergeCell ref="E2:G2"/>
    <mergeCell ref="A18:C18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11.28125" style="3" customWidth="1"/>
    <col min="2" max="2" width="12.421875" style="3" customWidth="1"/>
    <col min="3" max="3" width="42.7109375" style="3" customWidth="1"/>
    <col min="4" max="4" width="14.28125" style="3" customWidth="1"/>
    <col min="5" max="5" width="14.8515625" style="3" customWidth="1"/>
    <col min="6" max="6" width="16.28125" style="3" customWidth="1"/>
    <col min="7" max="7" width="15.8515625" style="0" customWidth="1"/>
  </cols>
  <sheetData>
    <row r="1" spans="5:7" ht="12.75">
      <c r="E1" s="664" t="s">
        <v>407</v>
      </c>
      <c r="F1" s="664"/>
      <c r="G1" s="1"/>
    </row>
    <row r="2" spans="5:7" ht="12.75">
      <c r="E2" s="744" t="s">
        <v>425</v>
      </c>
      <c r="F2" s="695"/>
      <c r="G2" s="695"/>
    </row>
    <row r="3" spans="1:7" ht="48.75" customHeight="1">
      <c r="A3" s="747" t="s">
        <v>406</v>
      </c>
      <c r="B3" s="747"/>
      <c r="C3" s="747"/>
      <c r="D3" s="747"/>
      <c r="E3" s="747"/>
      <c r="F3" s="747"/>
      <c r="G3" s="747"/>
    </row>
    <row r="4" ht="12.75">
      <c r="G4" s="59"/>
    </row>
    <row r="5" spans="1:7" s="60" customFormat="1" ht="20.25" customHeight="1">
      <c r="A5" s="742" t="s">
        <v>0</v>
      </c>
      <c r="B5" s="748" t="s">
        <v>8</v>
      </c>
      <c r="C5" s="748" t="s">
        <v>73</v>
      </c>
      <c r="D5" s="743" t="s">
        <v>71</v>
      </c>
      <c r="E5" s="743" t="s">
        <v>76</v>
      </c>
      <c r="F5" s="743" t="s">
        <v>72</v>
      </c>
      <c r="G5" s="743"/>
    </row>
    <row r="6" spans="1:7" s="60" customFormat="1" ht="65.25" customHeight="1">
      <c r="A6" s="742"/>
      <c r="B6" s="749"/>
      <c r="C6" s="749"/>
      <c r="D6" s="742"/>
      <c r="E6" s="743"/>
      <c r="F6" s="36" t="s">
        <v>74</v>
      </c>
      <c r="G6" s="36" t="s">
        <v>75</v>
      </c>
    </row>
    <row r="7" spans="1:7" ht="9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</row>
    <row r="8" spans="1:7" ht="19.5" customHeight="1">
      <c r="A8" s="390">
        <v>750</v>
      </c>
      <c r="B8" s="390"/>
      <c r="C8" s="391" t="s">
        <v>267</v>
      </c>
      <c r="D8" s="396">
        <f>SUM(D10:D13)</f>
        <v>38983</v>
      </c>
      <c r="E8" s="396">
        <f>SUM(E10:E13)</f>
        <v>38983</v>
      </c>
      <c r="F8" s="396">
        <f>SUM(F10:F13)</f>
        <v>38983</v>
      </c>
      <c r="G8" s="388"/>
    </row>
    <row r="9" spans="1:7" ht="19.5" customHeight="1">
      <c r="A9" s="62"/>
      <c r="B9" s="62">
        <v>75011</v>
      </c>
      <c r="C9" s="386" t="s">
        <v>268</v>
      </c>
      <c r="D9" s="397">
        <v>38989</v>
      </c>
      <c r="E9" s="397">
        <v>38989</v>
      </c>
      <c r="F9" s="397">
        <v>38989</v>
      </c>
      <c r="G9" s="387"/>
    </row>
    <row r="10" spans="1:7" ht="19.5" customHeight="1">
      <c r="A10" s="62"/>
      <c r="B10" s="62"/>
      <c r="C10" s="386" t="s">
        <v>343</v>
      </c>
      <c r="D10" s="397">
        <v>30504</v>
      </c>
      <c r="E10" s="397">
        <v>30504</v>
      </c>
      <c r="F10" s="397">
        <v>30504</v>
      </c>
      <c r="G10" s="387"/>
    </row>
    <row r="11" spans="1:7" ht="19.5" customHeight="1">
      <c r="A11" s="62"/>
      <c r="B11" s="62"/>
      <c r="C11" s="386" t="s">
        <v>344</v>
      </c>
      <c r="D11" s="397">
        <v>2664</v>
      </c>
      <c r="E11" s="397">
        <v>2664</v>
      </c>
      <c r="F11" s="397">
        <v>2664</v>
      </c>
      <c r="G11" s="387"/>
    </row>
    <row r="12" spans="1:7" ht="19.5" customHeight="1">
      <c r="A12" s="62"/>
      <c r="B12" s="62"/>
      <c r="C12" s="386" t="s">
        <v>345</v>
      </c>
      <c r="D12" s="397">
        <v>5002</v>
      </c>
      <c r="E12" s="397">
        <v>5002</v>
      </c>
      <c r="F12" s="397">
        <v>5002</v>
      </c>
      <c r="G12" s="387"/>
    </row>
    <row r="13" spans="1:7" ht="19.5" customHeight="1">
      <c r="A13" s="62"/>
      <c r="B13" s="62"/>
      <c r="C13" s="386" t="s">
        <v>346</v>
      </c>
      <c r="D13" s="397">
        <v>813</v>
      </c>
      <c r="E13" s="397">
        <v>813</v>
      </c>
      <c r="F13" s="397">
        <v>813</v>
      </c>
      <c r="G13" s="387"/>
    </row>
    <row r="14" spans="1:7" ht="32.25" customHeight="1">
      <c r="A14" s="392">
        <v>751</v>
      </c>
      <c r="B14" s="392"/>
      <c r="C14" s="393" t="s">
        <v>360</v>
      </c>
      <c r="D14" s="398">
        <v>650</v>
      </c>
      <c r="E14" s="398">
        <f aca="true" t="shared" si="0" ref="E14:F18">D14</f>
        <v>650</v>
      </c>
      <c r="F14" s="398">
        <f t="shared" si="0"/>
        <v>650</v>
      </c>
      <c r="G14" s="387"/>
    </row>
    <row r="15" spans="1:7" ht="33" customHeight="1">
      <c r="A15" s="62"/>
      <c r="B15" s="62">
        <v>75101</v>
      </c>
      <c r="C15" s="386" t="s">
        <v>273</v>
      </c>
      <c r="D15" s="399">
        <f>SUM(D16:D18)</f>
        <v>650</v>
      </c>
      <c r="E15" s="399">
        <f t="shared" si="0"/>
        <v>650</v>
      </c>
      <c r="F15" s="399">
        <f t="shared" si="0"/>
        <v>650</v>
      </c>
      <c r="G15" s="387"/>
    </row>
    <row r="16" spans="1:7" ht="19.5" customHeight="1">
      <c r="A16" s="62"/>
      <c r="B16" s="62"/>
      <c r="C16" s="386" t="s">
        <v>345</v>
      </c>
      <c r="D16" s="399">
        <v>84</v>
      </c>
      <c r="E16" s="399">
        <f t="shared" si="0"/>
        <v>84</v>
      </c>
      <c r="F16" s="399">
        <f t="shared" si="0"/>
        <v>84</v>
      </c>
      <c r="G16" s="387"/>
    </row>
    <row r="17" spans="1:7" ht="19.5" customHeight="1">
      <c r="A17" s="62"/>
      <c r="B17" s="62"/>
      <c r="C17" s="386" t="s">
        <v>346</v>
      </c>
      <c r="D17" s="399">
        <v>14</v>
      </c>
      <c r="E17" s="399">
        <f t="shared" si="0"/>
        <v>14</v>
      </c>
      <c r="F17" s="399">
        <f t="shared" si="0"/>
        <v>14</v>
      </c>
      <c r="G17" s="387"/>
    </row>
    <row r="18" spans="1:7" ht="19.5" customHeight="1">
      <c r="A18" s="62"/>
      <c r="B18" s="62"/>
      <c r="C18" s="386" t="s">
        <v>347</v>
      </c>
      <c r="D18" s="399">
        <v>552</v>
      </c>
      <c r="E18" s="399">
        <f t="shared" si="0"/>
        <v>552</v>
      </c>
      <c r="F18" s="399">
        <f t="shared" si="0"/>
        <v>552</v>
      </c>
      <c r="G18" s="387"/>
    </row>
    <row r="19" spans="1:7" ht="28.5" customHeight="1">
      <c r="A19" s="392">
        <v>754</v>
      </c>
      <c r="B19" s="392"/>
      <c r="C19" s="394" t="s">
        <v>274</v>
      </c>
      <c r="D19" s="398">
        <v>300</v>
      </c>
      <c r="E19" s="398">
        <v>300</v>
      </c>
      <c r="F19" s="400">
        <v>300</v>
      </c>
      <c r="G19" s="387"/>
    </row>
    <row r="20" spans="1:7" ht="19.5" customHeight="1">
      <c r="A20" s="62"/>
      <c r="B20" s="62">
        <v>75414</v>
      </c>
      <c r="C20" s="386" t="s">
        <v>276</v>
      </c>
      <c r="D20" s="399">
        <v>300</v>
      </c>
      <c r="E20" s="399">
        <v>300</v>
      </c>
      <c r="F20" s="397">
        <v>300</v>
      </c>
      <c r="G20" s="387"/>
    </row>
    <row r="21" spans="1:7" ht="19.5" customHeight="1">
      <c r="A21" s="62"/>
      <c r="B21" s="62"/>
      <c r="C21" s="386" t="s">
        <v>348</v>
      </c>
      <c r="D21" s="399">
        <v>150</v>
      </c>
      <c r="E21" s="399">
        <v>150</v>
      </c>
      <c r="F21" s="397">
        <v>150</v>
      </c>
      <c r="G21" s="387"/>
    </row>
    <row r="22" spans="1:7" ht="27.75" customHeight="1">
      <c r="A22" s="62"/>
      <c r="B22" s="62"/>
      <c r="C22" s="386" t="s">
        <v>349</v>
      </c>
      <c r="D22" s="399">
        <v>150</v>
      </c>
      <c r="E22" s="399">
        <v>150</v>
      </c>
      <c r="F22" s="397">
        <v>150</v>
      </c>
      <c r="G22" s="387"/>
    </row>
    <row r="23" spans="1:7" s="1" customFormat="1" ht="19.5" customHeight="1">
      <c r="A23" s="392">
        <v>852</v>
      </c>
      <c r="B23" s="392"/>
      <c r="C23" s="153" t="s">
        <v>292</v>
      </c>
      <c r="D23" s="400">
        <f>SUM(D24+D38+D40)</f>
        <v>982350</v>
      </c>
      <c r="E23" s="400">
        <f>SUM(E24+E38+E40)</f>
        <v>982350</v>
      </c>
      <c r="F23" s="400">
        <f>SUM(F24+F38+F40)</f>
        <v>982350</v>
      </c>
      <c r="G23" s="395"/>
    </row>
    <row r="24" spans="1:7" ht="36.75" customHeight="1">
      <c r="A24" s="375"/>
      <c r="B24" s="375">
        <v>85212</v>
      </c>
      <c r="C24" s="386" t="s">
        <v>294</v>
      </c>
      <c r="D24" s="401">
        <f>SUM(D25+D26+D27+D28+D29+D30+D31+D32+D33+D34+D35+D36+D37)</f>
        <v>957000</v>
      </c>
      <c r="E24" s="401">
        <f>SUM(E25+E26+E27+E28+E29+E30+E31+E32+E33+E34+E35+E36+E37)</f>
        <v>957000</v>
      </c>
      <c r="F24" s="401">
        <f>SUM(F25+F26+F27+F28+F29+F30+F31+F32+F33+F34+F35+F36+F37)</f>
        <v>957000</v>
      </c>
      <c r="G24" s="389"/>
    </row>
    <row r="25" spans="1:7" ht="19.5" customHeight="1">
      <c r="A25" s="375"/>
      <c r="B25" s="375"/>
      <c r="C25" s="386" t="s">
        <v>350</v>
      </c>
      <c r="D25" s="402">
        <v>500</v>
      </c>
      <c r="E25" s="402">
        <v>500</v>
      </c>
      <c r="F25" s="402">
        <v>500</v>
      </c>
      <c r="G25" s="389"/>
    </row>
    <row r="26" spans="1:7" ht="19.5" customHeight="1">
      <c r="A26" s="375"/>
      <c r="B26" s="375"/>
      <c r="C26" s="386" t="s">
        <v>351</v>
      </c>
      <c r="D26" s="399">
        <v>924000</v>
      </c>
      <c r="E26" s="399">
        <f aca="true" t="shared" si="1" ref="E26:F33">D26</f>
        <v>924000</v>
      </c>
      <c r="F26" s="399">
        <f t="shared" si="1"/>
        <v>924000</v>
      </c>
      <c r="G26" s="389"/>
    </row>
    <row r="27" spans="1:7" ht="19.5" customHeight="1">
      <c r="A27" s="375"/>
      <c r="B27" s="375"/>
      <c r="C27" s="386" t="s">
        <v>343</v>
      </c>
      <c r="D27" s="399">
        <v>15000</v>
      </c>
      <c r="E27" s="399">
        <f t="shared" si="1"/>
        <v>15000</v>
      </c>
      <c r="F27" s="399">
        <f t="shared" si="1"/>
        <v>15000</v>
      </c>
      <c r="G27" s="389"/>
    </row>
    <row r="28" spans="1:7" ht="19.5" customHeight="1">
      <c r="A28" s="375"/>
      <c r="B28" s="375"/>
      <c r="C28" s="386" t="s">
        <v>344</v>
      </c>
      <c r="D28" s="399">
        <v>1800</v>
      </c>
      <c r="E28" s="399">
        <f t="shared" si="1"/>
        <v>1800</v>
      </c>
      <c r="F28" s="399">
        <f t="shared" si="1"/>
        <v>1800</v>
      </c>
      <c r="G28" s="389"/>
    </row>
    <row r="29" spans="1:7" ht="19.5" customHeight="1">
      <c r="A29" s="375"/>
      <c r="B29" s="375"/>
      <c r="C29" s="386" t="s">
        <v>345</v>
      </c>
      <c r="D29" s="399">
        <v>7800</v>
      </c>
      <c r="E29" s="399">
        <f t="shared" si="1"/>
        <v>7800</v>
      </c>
      <c r="F29" s="399">
        <f t="shared" si="1"/>
        <v>7800</v>
      </c>
      <c r="G29" s="389"/>
    </row>
    <row r="30" spans="1:7" ht="19.5" customHeight="1">
      <c r="A30" s="375"/>
      <c r="B30" s="375"/>
      <c r="C30" s="386" t="s">
        <v>346</v>
      </c>
      <c r="D30" s="399">
        <v>450</v>
      </c>
      <c r="E30" s="399">
        <f t="shared" si="1"/>
        <v>450</v>
      </c>
      <c r="F30" s="399">
        <f t="shared" si="1"/>
        <v>450</v>
      </c>
      <c r="G30" s="389"/>
    </row>
    <row r="31" spans="1:7" ht="19.5" customHeight="1">
      <c r="A31" s="375"/>
      <c r="B31" s="375"/>
      <c r="C31" s="386" t="s">
        <v>352</v>
      </c>
      <c r="D31" s="399">
        <v>500</v>
      </c>
      <c r="E31" s="399">
        <f t="shared" si="1"/>
        <v>500</v>
      </c>
      <c r="F31" s="399">
        <f t="shared" si="1"/>
        <v>500</v>
      </c>
      <c r="G31" s="389"/>
    </row>
    <row r="32" spans="1:7" ht="19.5" customHeight="1">
      <c r="A32" s="375"/>
      <c r="B32" s="375"/>
      <c r="C32" s="386" t="s">
        <v>353</v>
      </c>
      <c r="D32" s="399">
        <v>500</v>
      </c>
      <c r="E32" s="399">
        <f t="shared" si="1"/>
        <v>500</v>
      </c>
      <c r="F32" s="399">
        <f t="shared" si="1"/>
        <v>500</v>
      </c>
      <c r="G32" s="389"/>
    </row>
    <row r="33" spans="1:7" ht="19.5" customHeight="1">
      <c r="A33" s="375"/>
      <c r="B33" s="375"/>
      <c r="C33" s="386" t="s">
        <v>354</v>
      </c>
      <c r="D33" s="399">
        <v>1500</v>
      </c>
      <c r="E33" s="399">
        <f t="shared" si="1"/>
        <v>1500</v>
      </c>
      <c r="F33" s="399">
        <f t="shared" si="1"/>
        <v>1500</v>
      </c>
      <c r="G33" s="389"/>
    </row>
    <row r="34" spans="1:7" ht="19.5" customHeight="1">
      <c r="A34" s="375"/>
      <c r="B34" s="375"/>
      <c r="C34" s="386" t="s">
        <v>355</v>
      </c>
      <c r="D34" s="399">
        <v>1150</v>
      </c>
      <c r="E34" s="399">
        <v>1150</v>
      </c>
      <c r="F34" s="399">
        <v>1150</v>
      </c>
      <c r="G34" s="389"/>
    </row>
    <row r="35" spans="1:7" ht="25.5" customHeight="1">
      <c r="A35" s="375"/>
      <c r="B35" s="375"/>
      <c r="C35" s="386" t="s">
        <v>349</v>
      </c>
      <c r="D35" s="399">
        <v>1500</v>
      </c>
      <c r="E35" s="399">
        <f>D35</f>
        <v>1500</v>
      </c>
      <c r="F35" s="399">
        <f>E35</f>
        <v>1500</v>
      </c>
      <c r="G35" s="389"/>
    </row>
    <row r="36" spans="1:7" ht="33" customHeight="1">
      <c r="A36" s="375"/>
      <c r="B36" s="375"/>
      <c r="C36" s="386" t="s">
        <v>356</v>
      </c>
      <c r="D36" s="399">
        <v>300</v>
      </c>
      <c r="E36" s="399">
        <v>300</v>
      </c>
      <c r="F36" s="399">
        <v>300</v>
      </c>
      <c r="G36" s="389"/>
    </row>
    <row r="37" spans="1:7" ht="27.75" customHeight="1">
      <c r="A37" s="375"/>
      <c r="B37" s="375"/>
      <c r="C37" s="386" t="s">
        <v>357</v>
      </c>
      <c r="D37" s="399">
        <v>2000</v>
      </c>
      <c r="E37" s="399">
        <f>D37</f>
        <v>2000</v>
      </c>
      <c r="F37" s="399">
        <f>E37</f>
        <v>2000</v>
      </c>
      <c r="G37" s="389"/>
    </row>
    <row r="38" spans="1:7" ht="42" customHeight="1">
      <c r="A38" s="375"/>
      <c r="B38" s="375">
        <v>85213</v>
      </c>
      <c r="C38" s="386" t="s">
        <v>239</v>
      </c>
      <c r="D38" s="401">
        <v>1200</v>
      </c>
      <c r="E38" s="401">
        <v>1200</v>
      </c>
      <c r="F38" s="401">
        <v>1200</v>
      </c>
      <c r="G38" s="389"/>
    </row>
    <row r="39" spans="1:7" ht="25.5" customHeight="1">
      <c r="A39" s="375"/>
      <c r="B39" s="375"/>
      <c r="C39" s="386" t="s">
        <v>358</v>
      </c>
      <c r="D39" s="401">
        <v>1200</v>
      </c>
      <c r="E39" s="401">
        <v>1200</v>
      </c>
      <c r="F39" s="401">
        <v>1200</v>
      </c>
      <c r="G39" s="389"/>
    </row>
    <row r="40" spans="1:7" ht="29.25" customHeight="1">
      <c r="A40" s="375"/>
      <c r="B40" s="375">
        <v>85228</v>
      </c>
      <c r="C40" s="386" t="s">
        <v>296</v>
      </c>
      <c r="D40" s="402">
        <f>SUM(D41:D46)</f>
        <v>24150</v>
      </c>
      <c r="E40" s="402">
        <f>SUM(E41:E46)</f>
        <v>24150</v>
      </c>
      <c r="F40" s="402">
        <f>SUM(F41:F46)</f>
        <v>24150</v>
      </c>
      <c r="G40" s="389"/>
    </row>
    <row r="41" spans="1:7" ht="19.5" customHeight="1">
      <c r="A41" s="375"/>
      <c r="B41" s="375"/>
      <c r="C41" s="386" t="s">
        <v>343</v>
      </c>
      <c r="D41" s="399">
        <v>14500</v>
      </c>
      <c r="E41" s="399">
        <f aca="true" t="shared" si="2" ref="E41:F46">D41</f>
        <v>14500</v>
      </c>
      <c r="F41" s="399">
        <f t="shared" si="2"/>
        <v>14500</v>
      </c>
      <c r="G41" s="389"/>
    </row>
    <row r="42" spans="1:7" ht="19.5" customHeight="1">
      <c r="A42" s="375"/>
      <c r="B42" s="375"/>
      <c r="C42" s="386" t="s">
        <v>344</v>
      </c>
      <c r="D42" s="399">
        <v>1150</v>
      </c>
      <c r="E42" s="399">
        <f t="shared" si="2"/>
        <v>1150</v>
      </c>
      <c r="F42" s="399">
        <f t="shared" si="2"/>
        <v>1150</v>
      </c>
      <c r="G42" s="389"/>
    </row>
    <row r="43" spans="1:7" ht="19.5" customHeight="1">
      <c r="A43" s="375"/>
      <c r="B43" s="375"/>
      <c r="C43" s="386" t="s">
        <v>345</v>
      </c>
      <c r="D43" s="399">
        <v>2500</v>
      </c>
      <c r="E43" s="399">
        <f t="shared" si="2"/>
        <v>2500</v>
      </c>
      <c r="F43" s="399">
        <f t="shared" si="2"/>
        <v>2500</v>
      </c>
      <c r="G43" s="389"/>
    </row>
    <row r="44" spans="1:7" ht="19.5" customHeight="1">
      <c r="A44" s="375"/>
      <c r="B44" s="375"/>
      <c r="C44" s="386" t="s">
        <v>346</v>
      </c>
      <c r="D44" s="399">
        <v>100</v>
      </c>
      <c r="E44" s="399">
        <f t="shared" si="2"/>
        <v>100</v>
      </c>
      <c r="F44" s="399">
        <f t="shared" si="2"/>
        <v>100</v>
      </c>
      <c r="G44" s="389"/>
    </row>
    <row r="45" spans="1:7" ht="19.5" customHeight="1">
      <c r="A45" s="375"/>
      <c r="B45" s="375"/>
      <c r="C45" s="403" t="s">
        <v>347</v>
      </c>
      <c r="D45" s="404">
        <v>5200</v>
      </c>
      <c r="E45" s="404">
        <f t="shared" si="2"/>
        <v>5200</v>
      </c>
      <c r="F45" s="404">
        <f t="shared" si="2"/>
        <v>5200</v>
      </c>
      <c r="G45" s="389"/>
    </row>
    <row r="46" spans="1:7" ht="19.5" customHeight="1">
      <c r="A46" s="25"/>
      <c r="B46" s="25"/>
      <c r="C46" s="407" t="s">
        <v>359</v>
      </c>
      <c r="D46" s="408">
        <v>700</v>
      </c>
      <c r="E46" s="408">
        <f t="shared" si="2"/>
        <v>700</v>
      </c>
      <c r="F46" s="408">
        <f t="shared" si="2"/>
        <v>700</v>
      </c>
      <c r="G46" s="409"/>
    </row>
    <row r="47" spans="1:7" ht="19.5" customHeight="1">
      <c r="A47" s="750" t="s">
        <v>2</v>
      </c>
      <c r="B47" s="751"/>
      <c r="C47" s="752"/>
      <c r="D47" s="405">
        <f>SUM(D8+D14+D19+D23)</f>
        <v>1022283</v>
      </c>
      <c r="E47" s="405">
        <f>SUM(E8+E14+E19+E23)</f>
        <v>1022283</v>
      </c>
      <c r="F47" s="405">
        <f>SUM(F8+F14+F19+F23)</f>
        <v>1022283</v>
      </c>
      <c r="G47" s="406"/>
    </row>
    <row r="49" ht="12.75">
      <c r="A49" s="11"/>
    </row>
  </sheetData>
  <sheetProtection/>
  <mergeCells count="9">
    <mergeCell ref="E2:G2"/>
    <mergeCell ref="A47:C47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C4">
      <selection activeCell="H11" sqref="H11:H13"/>
    </sheetView>
  </sheetViews>
  <sheetFormatPr defaultColWidth="9.140625" defaultRowHeight="12.75"/>
  <cols>
    <col min="1" max="1" width="5.421875" style="3" customWidth="1"/>
    <col min="2" max="2" width="9.8515625" style="3" customWidth="1"/>
    <col min="3" max="3" width="32.57421875" style="3" customWidth="1"/>
    <col min="4" max="4" width="11.00390625" style="3" customWidth="1"/>
    <col min="5" max="5" width="13.140625" style="3" customWidth="1"/>
    <col min="6" max="6" width="13.57421875" style="3" customWidth="1"/>
    <col min="7" max="7" width="14.421875" style="3" customWidth="1"/>
    <col min="8" max="8" width="26.421875" style="0" customWidth="1"/>
  </cols>
  <sheetData>
    <row r="1" spans="5:8" ht="12.75">
      <c r="E1" s="664" t="s">
        <v>78</v>
      </c>
      <c r="F1" s="744" t="s">
        <v>373</v>
      </c>
      <c r="G1" s="695"/>
      <c r="H1" s="695"/>
    </row>
    <row r="2" spans="5:8" ht="10.5" customHeight="1">
      <c r="E2" s="744" t="s">
        <v>415</v>
      </c>
      <c r="F2" s="695"/>
      <c r="G2" s="695"/>
      <c r="H2" s="695"/>
    </row>
    <row r="3" spans="1:8" ht="44.25" customHeight="1">
      <c r="A3" s="747" t="s">
        <v>416</v>
      </c>
      <c r="B3" s="747"/>
      <c r="C3" s="747"/>
      <c r="D3" s="747"/>
      <c r="E3" s="747"/>
      <c r="F3" s="747"/>
      <c r="G3" s="747"/>
      <c r="H3" s="747"/>
    </row>
    <row r="4" ht="5.25" customHeight="1">
      <c r="H4" s="65"/>
    </row>
    <row r="5" spans="1:8" s="60" customFormat="1" ht="20.25" customHeight="1">
      <c r="A5" s="748" t="s">
        <v>0</v>
      </c>
      <c r="B5" s="748" t="s">
        <v>8</v>
      </c>
      <c r="C5" s="748" t="s">
        <v>73</v>
      </c>
      <c r="D5" s="761" t="s">
        <v>71</v>
      </c>
      <c r="E5" s="761" t="s">
        <v>76</v>
      </c>
      <c r="F5" s="759" t="s">
        <v>72</v>
      </c>
      <c r="G5" s="760"/>
      <c r="H5" s="64"/>
    </row>
    <row r="6" spans="1:8" s="60" customFormat="1" ht="65.25" customHeight="1">
      <c r="A6" s="749"/>
      <c r="B6" s="749"/>
      <c r="C6" s="749"/>
      <c r="D6" s="762"/>
      <c r="E6" s="762"/>
      <c r="F6" s="36" t="s">
        <v>74</v>
      </c>
      <c r="G6" s="36" t="s">
        <v>75</v>
      </c>
      <c r="H6" s="63" t="s">
        <v>77</v>
      </c>
    </row>
    <row r="7" spans="1:8" ht="9" customHeight="1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</row>
    <row r="8" spans="1:8" ht="15.75" customHeight="1">
      <c r="A8" s="673">
        <v>150</v>
      </c>
      <c r="B8" s="673"/>
      <c r="C8" s="673" t="s">
        <v>257</v>
      </c>
      <c r="D8" s="673"/>
      <c r="E8" s="674">
        <v>10860</v>
      </c>
      <c r="F8" s="674"/>
      <c r="G8" s="674">
        <v>10860</v>
      </c>
      <c r="H8" s="753" t="s">
        <v>372</v>
      </c>
    </row>
    <row r="9" spans="1:8" ht="15.75" customHeight="1">
      <c r="A9" s="258"/>
      <c r="B9" s="258">
        <v>15011</v>
      </c>
      <c r="C9" s="675" t="s">
        <v>262</v>
      </c>
      <c r="D9" s="675"/>
      <c r="E9" s="676">
        <v>10860</v>
      </c>
      <c r="F9" s="676"/>
      <c r="G9" s="676">
        <v>10860</v>
      </c>
      <c r="H9" s="754"/>
    </row>
    <row r="10" spans="1:8" ht="54" customHeight="1">
      <c r="A10" s="258"/>
      <c r="B10" s="258"/>
      <c r="C10" s="589" t="s">
        <v>370</v>
      </c>
      <c r="D10" s="675"/>
      <c r="E10" s="676">
        <v>10860</v>
      </c>
      <c r="F10" s="676"/>
      <c r="G10" s="676">
        <v>10860</v>
      </c>
      <c r="H10" s="755"/>
    </row>
    <row r="11" spans="1:8" ht="18" customHeight="1">
      <c r="A11" s="688">
        <v>600</v>
      </c>
      <c r="B11" s="688" t="s">
        <v>214</v>
      </c>
      <c r="C11" s="677" t="s">
        <v>258</v>
      </c>
      <c r="D11" s="678"/>
      <c r="E11" s="679">
        <f>SUM(E14+E12)</f>
        <v>26000</v>
      </c>
      <c r="F11" s="679"/>
      <c r="G11" s="679">
        <f>SUM(G12+G14)</f>
        <v>26000</v>
      </c>
      <c r="H11" s="756" t="s">
        <v>413</v>
      </c>
    </row>
    <row r="12" spans="1:8" ht="17.25" customHeight="1">
      <c r="A12" s="258"/>
      <c r="B12" s="258">
        <v>60014</v>
      </c>
      <c r="C12" s="589" t="s">
        <v>411</v>
      </c>
      <c r="D12" s="680"/>
      <c r="E12" s="676">
        <v>10000</v>
      </c>
      <c r="F12" s="676"/>
      <c r="G12" s="676">
        <v>10000</v>
      </c>
      <c r="H12" s="754"/>
    </row>
    <row r="13" spans="1:8" ht="57.75" customHeight="1">
      <c r="A13" s="269"/>
      <c r="B13" s="269"/>
      <c r="C13" s="687" t="s">
        <v>412</v>
      </c>
      <c r="D13" s="681"/>
      <c r="E13" s="682">
        <v>10000</v>
      </c>
      <c r="F13" s="682"/>
      <c r="G13" s="682">
        <v>10000</v>
      </c>
      <c r="H13" s="754"/>
    </row>
    <row r="14" spans="1:8" ht="18.75" customHeight="1">
      <c r="A14" s="258"/>
      <c r="B14" s="267">
        <v>60016</v>
      </c>
      <c r="C14" s="690" t="s">
        <v>261</v>
      </c>
      <c r="D14" s="691"/>
      <c r="E14" s="692">
        <v>16000</v>
      </c>
      <c r="F14" s="692"/>
      <c r="G14" s="692">
        <v>16000</v>
      </c>
      <c r="H14" s="756" t="s">
        <v>431</v>
      </c>
    </row>
    <row r="15" spans="1:8" ht="60" customHeight="1">
      <c r="A15" s="269"/>
      <c r="B15" s="269"/>
      <c r="C15" s="686" t="s">
        <v>414</v>
      </c>
      <c r="D15" s="681"/>
      <c r="E15" s="682">
        <v>16000</v>
      </c>
      <c r="F15" s="682"/>
      <c r="G15" s="682">
        <v>16000</v>
      </c>
      <c r="H15" s="757"/>
    </row>
    <row r="16" spans="1:8" ht="19.5" customHeight="1">
      <c r="A16" s="689">
        <v>750</v>
      </c>
      <c r="B16" s="689"/>
      <c r="C16" s="683" t="s">
        <v>267</v>
      </c>
      <c r="D16" s="683"/>
      <c r="E16" s="684">
        <v>10605</v>
      </c>
      <c r="F16" s="684"/>
      <c r="G16" s="684">
        <v>10605</v>
      </c>
      <c r="H16" s="756" t="s">
        <v>371</v>
      </c>
    </row>
    <row r="17" spans="1:8" ht="19.5" customHeight="1">
      <c r="A17" s="269"/>
      <c r="B17" s="269">
        <v>75095</v>
      </c>
      <c r="C17" s="681" t="s">
        <v>260</v>
      </c>
      <c r="D17" s="681"/>
      <c r="E17" s="682">
        <f>E16</f>
        <v>10605</v>
      </c>
      <c r="F17" s="682"/>
      <c r="G17" s="682">
        <f>G16</f>
        <v>10605</v>
      </c>
      <c r="H17" s="754"/>
    </row>
    <row r="18" spans="1:8" ht="62.25" customHeight="1">
      <c r="A18" s="258"/>
      <c r="B18" s="258"/>
      <c r="C18" s="589" t="s">
        <v>370</v>
      </c>
      <c r="D18" s="675"/>
      <c r="E18" s="676">
        <v>10605</v>
      </c>
      <c r="F18" s="676"/>
      <c r="G18" s="676">
        <v>10605</v>
      </c>
      <c r="H18" s="755"/>
    </row>
    <row r="19" spans="1:8" ht="19.5" customHeight="1">
      <c r="A19" s="758" t="s">
        <v>2</v>
      </c>
      <c r="B19" s="758"/>
      <c r="C19" s="758"/>
      <c r="D19" s="758"/>
      <c r="E19" s="685">
        <f>SUM(E8+E11+E16)</f>
        <v>47465</v>
      </c>
      <c r="F19" s="685"/>
      <c r="G19" s="685">
        <f>SUM(G8+G11+G16)</f>
        <v>47465</v>
      </c>
      <c r="H19" s="25"/>
    </row>
    <row r="21" ht="12.75">
      <c r="A21" s="11"/>
    </row>
  </sheetData>
  <sheetProtection/>
  <mergeCells count="14">
    <mergeCell ref="A19:D19"/>
    <mergeCell ref="F5:G5"/>
    <mergeCell ref="E5:E6"/>
    <mergeCell ref="D5:D6"/>
    <mergeCell ref="C5:C6"/>
    <mergeCell ref="B5:B6"/>
    <mergeCell ref="A5:A6"/>
    <mergeCell ref="H8:H10"/>
    <mergeCell ref="H16:H18"/>
    <mergeCell ref="F1:H1"/>
    <mergeCell ref="A3:H3"/>
    <mergeCell ref="E2:H2"/>
    <mergeCell ref="H11:H13"/>
    <mergeCell ref="H14:H15"/>
  </mergeCells>
  <printOptions/>
  <pageMargins left="0.7480314960629921" right="0.7480314960629921" top="0.1968503937007874" bottom="0.3937007874015748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00390625" style="3" customWidth="1"/>
    <col min="2" max="2" width="6.57421875" style="3" customWidth="1"/>
    <col min="3" max="3" width="6.28125" style="3" customWidth="1"/>
    <col min="4" max="4" width="39.00390625" style="3" customWidth="1"/>
    <col min="5" max="5" width="23.8515625" style="3" customWidth="1"/>
    <col min="6" max="16384" width="9.140625" style="3" customWidth="1"/>
  </cols>
  <sheetData>
    <row r="1" ht="18.75" customHeight="1"/>
    <row r="2" spans="4:6" ht="20.25" customHeight="1">
      <c r="D2" s="664" t="s">
        <v>408</v>
      </c>
      <c r="E2" s="664"/>
      <c r="F2" s="664"/>
    </row>
    <row r="3" spans="4:6" ht="15.75" customHeight="1">
      <c r="D3" s="664" t="s">
        <v>424</v>
      </c>
      <c r="E3" s="664"/>
      <c r="F3" s="664"/>
    </row>
    <row r="4" spans="4:6" ht="19.5" customHeight="1">
      <c r="D4" s="664"/>
      <c r="E4" s="664"/>
      <c r="F4" s="664"/>
    </row>
    <row r="5" spans="1:5" ht="78" customHeight="1">
      <c r="A5" s="763" t="s">
        <v>79</v>
      </c>
      <c r="B5" s="763"/>
      <c r="C5" s="763"/>
      <c r="D5" s="763"/>
      <c r="E5" s="763"/>
    </row>
    <row r="6" spans="4:5" ht="19.5" customHeight="1">
      <c r="D6" s="67"/>
      <c r="E6" s="67"/>
    </row>
    <row r="7" ht="6" customHeight="1">
      <c r="E7" s="68"/>
    </row>
    <row r="8" spans="1:5" ht="19.5" customHeight="1">
      <c r="A8" s="35" t="s">
        <v>39</v>
      </c>
      <c r="B8" s="35" t="s">
        <v>0</v>
      </c>
      <c r="C8" s="35" t="s">
        <v>8</v>
      </c>
      <c r="D8" s="35" t="s">
        <v>80</v>
      </c>
      <c r="E8" s="35" t="s">
        <v>81</v>
      </c>
    </row>
    <row r="9" spans="1:5" ht="30" customHeight="1" thickBot="1">
      <c r="A9" s="411" t="s">
        <v>82</v>
      </c>
      <c r="B9" s="764" t="s">
        <v>7</v>
      </c>
      <c r="C9" s="765"/>
      <c r="D9" s="765"/>
      <c r="E9" s="766"/>
    </row>
    <row r="10" spans="1:5" ht="51.75" customHeight="1">
      <c r="A10" s="40">
        <v>1</v>
      </c>
      <c r="B10" s="43">
        <v>756</v>
      </c>
      <c r="C10" s="78"/>
      <c r="D10" s="412" t="s">
        <v>278</v>
      </c>
      <c r="E10" s="410">
        <v>50000</v>
      </c>
    </row>
    <row r="11" spans="1:5" ht="51.75" customHeight="1">
      <c r="A11" s="213"/>
      <c r="B11" s="78"/>
      <c r="C11" s="43">
        <v>75618</v>
      </c>
      <c r="D11" s="413" t="s">
        <v>231</v>
      </c>
      <c r="E11" s="142">
        <v>50000</v>
      </c>
    </row>
    <row r="12" spans="1:5" ht="30" customHeight="1">
      <c r="A12" s="69"/>
      <c r="B12" s="70"/>
      <c r="C12" s="70"/>
      <c r="D12" s="72"/>
      <c r="E12" s="72"/>
    </row>
    <row r="13" spans="1:5" ht="30" customHeight="1">
      <c r="A13" s="71"/>
      <c r="B13" s="72"/>
      <c r="C13" s="72"/>
      <c r="D13" s="72"/>
      <c r="E13" s="72"/>
    </row>
    <row r="14" spans="1:5" ht="30" customHeight="1" thickBot="1">
      <c r="A14" s="73"/>
      <c r="B14" s="737" t="s">
        <v>308</v>
      </c>
      <c r="C14" s="773"/>
      <c r="D14" s="738"/>
      <c r="E14" s="219">
        <v>50000</v>
      </c>
    </row>
    <row r="15" spans="1:5" ht="30" customHeight="1" thickBot="1">
      <c r="A15" s="74" t="s">
        <v>83</v>
      </c>
      <c r="B15" s="767" t="s">
        <v>84</v>
      </c>
      <c r="C15" s="768"/>
      <c r="D15" s="768"/>
      <c r="E15" s="769"/>
    </row>
    <row r="16" spans="1:5" ht="40.5" customHeight="1">
      <c r="A16" s="46">
        <v>1</v>
      </c>
      <c r="B16" s="217">
        <v>851</v>
      </c>
      <c r="C16" s="215"/>
      <c r="D16" s="181" t="s">
        <v>289</v>
      </c>
      <c r="E16" s="216">
        <v>48000</v>
      </c>
    </row>
    <row r="17" spans="1:5" ht="41.25" customHeight="1">
      <c r="A17" s="213"/>
      <c r="B17" s="78"/>
      <c r="C17" s="218">
        <v>85154</v>
      </c>
      <c r="D17" s="182" t="s">
        <v>291</v>
      </c>
      <c r="E17" s="216">
        <v>48000</v>
      </c>
    </row>
    <row r="18" spans="1:5" ht="30" customHeight="1">
      <c r="A18" s="69"/>
      <c r="B18" s="70"/>
      <c r="C18" s="70"/>
      <c r="D18" s="70"/>
      <c r="E18" s="70"/>
    </row>
    <row r="19" spans="1:5" ht="30" customHeight="1">
      <c r="A19" s="69"/>
      <c r="B19" s="70"/>
      <c r="C19" s="70"/>
      <c r="D19" s="70"/>
      <c r="E19" s="70"/>
    </row>
    <row r="20" spans="1:5" ht="30" customHeight="1">
      <c r="A20" s="71"/>
      <c r="B20" s="72"/>
      <c r="C20" s="72"/>
      <c r="D20" s="72"/>
      <c r="E20" s="72"/>
    </row>
    <row r="21" spans="1:5" ht="30" customHeight="1">
      <c r="A21" s="213"/>
      <c r="B21" s="770" t="s">
        <v>14</v>
      </c>
      <c r="C21" s="771"/>
      <c r="D21" s="772"/>
      <c r="E21" s="190">
        <v>48000</v>
      </c>
    </row>
    <row r="23" ht="12.75">
      <c r="A23" s="75"/>
    </row>
    <row r="24" ht="12.75">
      <c r="A24" s="11"/>
    </row>
    <row r="26" ht="12.75">
      <c r="A26" s="11"/>
    </row>
  </sheetData>
  <sheetProtection/>
  <mergeCells count="5">
    <mergeCell ref="A5:E5"/>
    <mergeCell ref="B9:E9"/>
    <mergeCell ref="B15:E15"/>
    <mergeCell ref="B21:D21"/>
    <mergeCell ref="B14:D14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2010-01-25T14:14:02Z</cp:lastPrinted>
  <dcterms:created xsi:type="dcterms:W3CDTF">2009-10-15T10:17:39Z</dcterms:created>
  <dcterms:modified xsi:type="dcterms:W3CDTF">2010-02-03T12:32:36Z</dcterms:modified>
  <cp:category/>
  <cp:version/>
  <cp:contentType/>
  <cp:contentStatus/>
</cp:coreProperties>
</file>